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raw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3" i="1" l="1"/>
  <c r="R94" i="1"/>
  <c r="R95" i="1"/>
  <c r="R96" i="1"/>
  <c r="R92" i="1"/>
  <c r="Q93" i="1"/>
  <c r="Q94" i="1"/>
  <c r="Q95" i="1"/>
  <c r="Q96" i="1"/>
  <c r="Q92" i="1"/>
  <c r="N77" i="1"/>
  <c r="AV80" i="2" l="1"/>
  <c r="AV79" i="2"/>
  <c r="AV78" i="2"/>
  <c r="AV77" i="2"/>
  <c r="AV76" i="2"/>
  <c r="AV75" i="2"/>
  <c r="AV74" i="2"/>
  <c r="AV73" i="2"/>
  <c r="AV72" i="2"/>
  <c r="AV71" i="2"/>
  <c r="AV70" i="2"/>
  <c r="AV69" i="2"/>
  <c r="AV68" i="2"/>
  <c r="AV67" i="2"/>
  <c r="AV66" i="2"/>
  <c r="AV65" i="2"/>
  <c r="AV64" i="2"/>
  <c r="AV63" i="2"/>
  <c r="AV62" i="2"/>
  <c r="AV61" i="2"/>
  <c r="AV60" i="2"/>
  <c r="AV59" i="2"/>
  <c r="AV58" i="2"/>
  <c r="AV57" i="2"/>
  <c r="AV56" i="2"/>
  <c r="AV55" i="2"/>
  <c r="AV54" i="2"/>
  <c r="AV53" i="2"/>
  <c r="AV52" i="2"/>
  <c r="AV51" i="2"/>
  <c r="AV50" i="2"/>
  <c r="AV49" i="2"/>
  <c r="AV48" i="2"/>
  <c r="AV47" i="2"/>
  <c r="AV46" i="2"/>
  <c r="AV45" i="2"/>
  <c r="AV44" i="2"/>
  <c r="AV43" i="2"/>
  <c r="AV42" i="2"/>
  <c r="AV41" i="2"/>
  <c r="AV40" i="2"/>
  <c r="AV39" i="2"/>
  <c r="AV38" i="2"/>
  <c r="AV37" i="2"/>
  <c r="AV36" i="2"/>
  <c r="AV35" i="2"/>
  <c r="AV34" i="2"/>
  <c r="AV33" i="2"/>
  <c r="AV32" i="2"/>
  <c r="AV31" i="2"/>
  <c r="AV30" i="2"/>
  <c r="AV29" i="2"/>
  <c r="AV28" i="2"/>
  <c r="AV27" i="2"/>
  <c r="AV26" i="2"/>
  <c r="AV25" i="2"/>
  <c r="AV24" i="2"/>
  <c r="AV23" i="2"/>
  <c r="AV22" i="2"/>
  <c r="AV21" i="2"/>
  <c r="AV20" i="2"/>
  <c r="M79" i="1" l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S71" i="1"/>
  <c r="R71" i="1"/>
  <c r="M71" i="1"/>
  <c r="L71" i="1"/>
  <c r="N71" i="1" s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S59" i="1"/>
  <c r="R59" i="1"/>
  <c r="M59" i="1"/>
  <c r="L59" i="1"/>
  <c r="M55" i="1"/>
  <c r="L55" i="1"/>
  <c r="M54" i="1"/>
  <c r="L54" i="1"/>
  <c r="N54" i="1" s="1"/>
  <c r="M53" i="1"/>
  <c r="L53" i="1"/>
  <c r="M52" i="1"/>
  <c r="L52" i="1"/>
  <c r="N52" i="1" s="1"/>
  <c r="M51" i="1"/>
  <c r="L51" i="1"/>
  <c r="M50" i="1"/>
  <c r="L50" i="1"/>
  <c r="N50" i="1" s="1"/>
  <c r="M49" i="1"/>
  <c r="L49" i="1"/>
  <c r="M48" i="1"/>
  <c r="L48" i="1"/>
  <c r="N48" i="1" s="1"/>
  <c r="S47" i="1"/>
  <c r="R47" i="1"/>
  <c r="M47" i="1"/>
  <c r="L47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S35" i="1"/>
  <c r="U35" i="1" s="1"/>
  <c r="R35" i="1"/>
  <c r="T35" i="1" s="1"/>
  <c r="M35" i="1"/>
  <c r="L35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S23" i="1"/>
  <c r="U23" i="1" s="1"/>
  <c r="R23" i="1"/>
  <c r="T23" i="1" s="1"/>
  <c r="N27" i="1" s="1"/>
  <c r="M23" i="1"/>
  <c r="L23" i="1"/>
  <c r="E16" i="1"/>
  <c r="E15" i="1"/>
  <c r="E14" i="1"/>
  <c r="E13" i="1"/>
  <c r="E12" i="1"/>
  <c r="E11" i="1"/>
  <c r="E10" i="1"/>
  <c r="E9" i="1"/>
  <c r="E8" i="1"/>
  <c r="O52" i="1" l="1"/>
  <c r="N47" i="1"/>
  <c r="P47" i="1" s="1"/>
  <c r="N64" i="1"/>
  <c r="P64" i="1" s="1"/>
  <c r="N61" i="1"/>
  <c r="O61" i="1" s="1"/>
  <c r="N74" i="1"/>
  <c r="P74" i="1" s="1"/>
  <c r="N51" i="1"/>
  <c r="O51" i="1" s="1"/>
  <c r="N59" i="1"/>
  <c r="P59" i="1" s="1"/>
  <c r="N60" i="1"/>
  <c r="P60" i="1" s="1"/>
  <c r="N65" i="1"/>
  <c r="O65" i="1" s="1"/>
  <c r="N53" i="1"/>
  <c r="O53" i="1" s="1"/>
  <c r="N55" i="1"/>
  <c r="N62" i="1"/>
  <c r="P62" i="1" s="1"/>
  <c r="N66" i="1"/>
  <c r="O66" i="1" s="1"/>
  <c r="N76" i="1"/>
  <c r="P76" i="1" s="1"/>
  <c r="N78" i="1"/>
  <c r="P78" i="1" s="1"/>
  <c r="N63" i="1"/>
  <c r="O63" i="1" s="1"/>
  <c r="O74" i="1"/>
  <c r="O48" i="1"/>
  <c r="P48" i="1"/>
  <c r="O50" i="1"/>
  <c r="P50" i="1"/>
  <c r="O71" i="1"/>
  <c r="P71" i="1"/>
  <c r="O78" i="1"/>
  <c r="O27" i="1"/>
  <c r="P27" i="1"/>
  <c r="P51" i="1"/>
  <c r="Q51" i="1" s="1"/>
  <c r="O54" i="1"/>
  <c r="N73" i="1"/>
  <c r="P52" i="1"/>
  <c r="N75" i="1"/>
  <c r="N72" i="1"/>
  <c r="N79" i="1"/>
  <c r="N49" i="1"/>
  <c r="N67" i="1"/>
  <c r="P54" i="1"/>
  <c r="N24" i="1"/>
  <c r="N26" i="1"/>
  <c r="N28" i="1"/>
  <c r="P28" i="1" s="1"/>
  <c r="N30" i="1"/>
  <c r="L8" i="1"/>
  <c r="F8" i="1"/>
  <c r="L16" i="1"/>
  <c r="F16" i="1"/>
  <c r="L11" i="1"/>
  <c r="F11" i="1"/>
  <c r="L15" i="1"/>
  <c r="F15" i="1"/>
  <c r="N35" i="1"/>
  <c r="L12" i="1"/>
  <c r="F12" i="1"/>
  <c r="L10" i="1"/>
  <c r="F10" i="1"/>
  <c r="L14" i="1"/>
  <c r="F14" i="1"/>
  <c r="L9" i="1"/>
  <c r="F9" i="1"/>
  <c r="L13" i="1"/>
  <c r="F13" i="1"/>
  <c r="N40" i="1"/>
  <c r="N42" i="1"/>
  <c r="N38" i="1"/>
  <c r="N36" i="1"/>
  <c r="N37" i="1"/>
  <c r="N39" i="1"/>
  <c r="N41" i="1"/>
  <c r="N43" i="1"/>
  <c r="N25" i="1"/>
  <c r="N29" i="1"/>
  <c r="N31" i="1"/>
  <c r="N23" i="1"/>
  <c r="O59" i="1" l="1"/>
  <c r="O47" i="1"/>
  <c r="Q47" i="1" s="1"/>
  <c r="Q59" i="1"/>
  <c r="O76" i="1"/>
  <c r="Q76" i="1" s="1"/>
  <c r="Q52" i="1"/>
  <c r="P63" i="1"/>
  <c r="Q63" i="1" s="1"/>
  <c r="Q48" i="1"/>
  <c r="P61" i="1"/>
  <c r="Q61" i="1" s="1"/>
  <c r="Q54" i="1"/>
  <c r="O64" i="1"/>
  <c r="Q64" i="1" s="1"/>
  <c r="P53" i="1"/>
  <c r="Q53" i="1" s="1"/>
  <c r="O60" i="1"/>
  <c r="Q60" i="1" s="1"/>
  <c r="P66" i="1"/>
  <c r="Q66" i="1" s="1"/>
  <c r="P65" i="1"/>
  <c r="Q65" i="1" s="1"/>
  <c r="O55" i="1"/>
  <c r="P55" i="1"/>
  <c r="O62" i="1"/>
  <c r="Q62" i="1" s="1"/>
  <c r="Q78" i="1"/>
  <c r="Q71" i="1"/>
  <c r="O23" i="1"/>
  <c r="P23" i="1"/>
  <c r="O30" i="1"/>
  <c r="P30" i="1"/>
  <c r="O72" i="1"/>
  <c r="P72" i="1"/>
  <c r="O73" i="1"/>
  <c r="P73" i="1"/>
  <c r="O31" i="1"/>
  <c r="P31" i="1"/>
  <c r="O41" i="1"/>
  <c r="P41" i="1"/>
  <c r="O38" i="1"/>
  <c r="P38" i="1"/>
  <c r="O49" i="1"/>
  <c r="P49" i="1"/>
  <c r="O43" i="1"/>
  <c r="P43" i="1"/>
  <c r="O67" i="1"/>
  <c r="P67" i="1"/>
  <c r="O29" i="1"/>
  <c r="P29" i="1"/>
  <c r="O39" i="1"/>
  <c r="P39" i="1"/>
  <c r="O42" i="1"/>
  <c r="P42" i="1"/>
  <c r="O35" i="1"/>
  <c r="P35" i="1"/>
  <c r="O26" i="1"/>
  <c r="P26" i="1"/>
  <c r="Q27" i="1"/>
  <c r="Q50" i="1"/>
  <c r="Q74" i="1"/>
  <c r="O36" i="1"/>
  <c r="P36" i="1"/>
  <c r="O75" i="1"/>
  <c r="P75" i="1"/>
  <c r="O25" i="1"/>
  <c r="P25" i="1"/>
  <c r="O37" i="1"/>
  <c r="P37" i="1"/>
  <c r="O40" i="1"/>
  <c r="P40" i="1"/>
  <c r="O28" i="1"/>
  <c r="Q28" i="1" s="1"/>
  <c r="O24" i="1"/>
  <c r="P24" i="1"/>
  <c r="O77" i="1"/>
  <c r="P77" i="1"/>
  <c r="O79" i="1"/>
  <c r="P79" i="1"/>
  <c r="M9" i="1"/>
  <c r="P9" i="1"/>
  <c r="M10" i="1"/>
  <c r="P10" i="1"/>
  <c r="M15" i="1"/>
  <c r="P15" i="1"/>
  <c r="M16" i="1"/>
  <c r="P16" i="1"/>
  <c r="M13" i="1"/>
  <c r="P13" i="1"/>
  <c r="M14" i="1"/>
  <c r="P14" i="1"/>
  <c r="M12" i="1"/>
  <c r="P12" i="1"/>
  <c r="M11" i="1"/>
  <c r="P11" i="1"/>
  <c r="M8" i="1"/>
  <c r="P8" i="1"/>
  <c r="Q37" i="1" l="1"/>
  <c r="Q75" i="1"/>
  <c r="Q79" i="1"/>
  <c r="Q24" i="1"/>
  <c r="Q35" i="1"/>
  <c r="Q39" i="1"/>
  <c r="Q67" i="1"/>
  <c r="Q49" i="1"/>
  <c r="Q41" i="1"/>
  <c r="Q73" i="1"/>
  <c r="Q30" i="1"/>
  <c r="Q55" i="1"/>
  <c r="Q38" i="1"/>
  <c r="Q31" i="1"/>
  <c r="Q72" i="1"/>
  <c r="Q23" i="1"/>
  <c r="Q40" i="1"/>
  <c r="Q25" i="1"/>
  <c r="Q36" i="1"/>
  <c r="Q77" i="1"/>
  <c r="Q26" i="1"/>
  <c r="Q42" i="1"/>
  <c r="Q29" i="1"/>
  <c r="Q43" i="1"/>
  <c r="T14" i="1"/>
  <c r="W14" i="1" s="1"/>
  <c r="Z14" i="1" s="1"/>
  <c r="AC14" i="1" s="1"/>
  <c r="AF14" i="1" s="1"/>
  <c r="AI14" i="1" s="1"/>
  <c r="Q14" i="1"/>
  <c r="F29" i="1"/>
  <c r="F26" i="1"/>
  <c r="T11" i="1"/>
  <c r="W11" i="1" s="1"/>
  <c r="Z11" i="1" s="1"/>
  <c r="AC11" i="1" s="1"/>
  <c r="AF11" i="1" s="1"/>
  <c r="AI11" i="1" s="1"/>
  <c r="Q11" i="1"/>
  <c r="T16" i="1"/>
  <c r="W16" i="1" s="1"/>
  <c r="Z16" i="1" s="1"/>
  <c r="AC16" i="1" s="1"/>
  <c r="AF16" i="1" s="1"/>
  <c r="AI16" i="1" s="1"/>
  <c r="F31" i="1"/>
  <c r="Q16" i="1"/>
  <c r="T8" i="1"/>
  <c r="W8" i="1" s="1"/>
  <c r="Z8" i="1" s="1"/>
  <c r="AC8" i="1" s="1"/>
  <c r="AF8" i="1" s="1"/>
  <c r="AI8" i="1" s="1"/>
  <c r="Q8" i="1"/>
  <c r="F23" i="1"/>
  <c r="T12" i="1"/>
  <c r="W12" i="1" s="1"/>
  <c r="Z12" i="1" s="1"/>
  <c r="AC12" i="1" s="1"/>
  <c r="AF12" i="1" s="1"/>
  <c r="AI12" i="1" s="1"/>
  <c r="Q12" i="1"/>
  <c r="F27" i="1"/>
  <c r="F28" i="1"/>
  <c r="T13" i="1"/>
  <c r="W13" i="1" s="1"/>
  <c r="Z13" i="1" s="1"/>
  <c r="AC13" i="1" s="1"/>
  <c r="AF13" i="1" s="1"/>
  <c r="AI13" i="1" s="1"/>
  <c r="Q13" i="1"/>
  <c r="F30" i="1"/>
  <c r="T15" i="1"/>
  <c r="W15" i="1" s="1"/>
  <c r="Z15" i="1" s="1"/>
  <c r="AC15" i="1" s="1"/>
  <c r="AF15" i="1" s="1"/>
  <c r="AI15" i="1" s="1"/>
  <c r="Q15" i="1"/>
  <c r="F24" i="1"/>
  <c r="T9" i="1"/>
  <c r="W9" i="1" s="1"/>
  <c r="Z9" i="1" s="1"/>
  <c r="AC9" i="1" s="1"/>
  <c r="AF9" i="1" s="1"/>
  <c r="AI9" i="1" s="1"/>
  <c r="Q9" i="1"/>
  <c r="T10" i="1"/>
  <c r="W10" i="1" s="1"/>
  <c r="Z10" i="1" s="1"/>
  <c r="AC10" i="1" s="1"/>
  <c r="AF10" i="1" s="1"/>
  <c r="AI10" i="1" s="1"/>
  <c r="F25" i="1"/>
  <c r="Q10" i="1"/>
  <c r="G26" i="1" l="1"/>
  <c r="F50" i="1"/>
  <c r="F38" i="1"/>
  <c r="G30" i="1"/>
  <c r="F54" i="1"/>
  <c r="F42" i="1"/>
  <c r="F51" i="1"/>
  <c r="F39" i="1"/>
  <c r="G27" i="1"/>
  <c r="F53" i="1"/>
  <c r="F41" i="1"/>
  <c r="G29" i="1"/>
  <c r="G28" i="1"/>
  <c r="F52" i="1"/>
  <c r="F40" i="1"/>
  <c r="F55" i="1"/>
  <c r="F43" i="1"/>
  <c r="G31" i="1"/>
  <c r="F49" i="1"/>
  <c r="F37" i="1"/>
  <c r="G25" i="1"/>
  <c r="G24" i="1"/>
  <c r="F36" i="1"/>
  <c r="F48" i="1"/>
  <c r="F35" i="1"/>
  <c r="F47" i="1"/>
  <c r="G23" i="1"/>
  <c r="G52" i="1" l="1"/>
  <c r="G50" i="1"/>
  <c r="G48" i="1"/>
  <c r="G55" i="1"/>
  <c r="G49" i="1"/>
  <c r="G51" i="1"/>
  <c r="F60" i="1"/>
  <c r="G36" i="1"/>
  <c r="F72" i="1"/>
  <c r="F76" i="1"/>
  <c r="G40" i="1"/>
  <c r="F64" i="1"/>
  <c r="G41" i="1"/>
  <c r="F77" i="1"/>
  <c r="F65" i="1"/>
  <c r="F74" i="1"/>
  <c r="F62" i="1"/>
  <c r="G38" i="1"/>
  <c r="G37" i="1"/>
  <c r="F73" i="1"/>
  <c r="F61" i="1"/>
  <c r="G61" i="1" s="1"/>
  <c r="G47" i="1"/>
  <c r="G53" i="1"/>
  <c r="F78" i="1"/>
  <c r="F66" i="1"/>
  <c r="G42" i="1"/>
  <c r="G39" i="1"/>
  <c r="F75" i="1"/>
  <c r="F63" i="1"/>
  <c r="G63" i="1" s="1"/>
  <c r="G35" i="1"/>
  <c r="F59" i="1"/>
  <c r="F71" i="1"/>
  <c r="G43" i="1"/>
  <c r="F79" i="1"/>
  <c r="F67" i="1"/>
  <c r="G54" i="1"/>
  <c r="G79" i="1" l="1"/>
  <c r="G77" i="1"/>
  <c r="G76" i="1"/>
  <c r="G72" i="1"/>
  <c r="G66" i="1"/>
  <c r="G62" i="1"/>
  <c r="G71" i="1"/>
  <c r="G75" i="1"/>
  <c r="G78" i="1"/>
  <c r="G73" i="1"/>
  <c r="G74" i="1"/>
  <c r="G64" i="1"/>
  <c r="G67" i="1"/>
  <c r="G59" i="1"/>
  <c r="G65" i="1"/>
  <c r="G60" i="1"/>
</calcChain>
</file>

<file path=xl/sharedStrings.xml><?xml version="1.0" encoding="utf-8"?>
<sst xmlns="http://schemas.openxmlformats.org/spreadsheetml/2006/main" count="1353" uniqueCount="244">
  <si>
    <t>Mass of elements and 8 M HNO3</t>
  </si>
  <si>
    <t>OES Calib</t>
  </si>
  <si>
    <t>Element</t>
  </si>
  <si>
    <t>Concentration added</t>
  </si>
  <si>
    <t>Mass added</t>
  </si>
  <si>
    <r>
      <t xml:space="preserve">Mass added </t>
    </r>
    <r>
      <rPr>
        <sz val="9"/>
        <color theme="1"/>
        <rFont val="Calibri"/>
        <family val="2"/>
      </rPr>
      <t>σ</t>
    </r>
  </si>
  <si>
    <t>Concentration (ppm)</t>
  </si>
  <si>
    <t>Concentration (ppm) σ</t>
  </si>
  <si>
    <t>Mass taken for calibrations</t>
  </si>
  <si>
    <t>Mass taken for calibrations σ</t>
  </si>
  <si>
    <t xml:space="preserve">Evaporated </t>
  </si>
  <si>
    <t>Mass of 2% solution</t>
  </si>
  <si>
    <r>
      <t xml:space="preserve">Mass of 2% solution </t>
    </r>
    <r>
      <rPr>
        <sz val="9"/>
        <color theme="1"/>
        <rFont val="Calibri"/>
        <family val="2"/>
      </rPr>
      <t>σ</t>
    </r>
  </si>
  <si>
    <t>Concentration in 2% (ppm)</t>
  </si>
  <si>
    <t>Concentration in 2% (ppm) σ</t>
  </si>
  <si>
    <t>Mass of second evaporation 2% solution</t>
  </si>
  <si>
    <t>Mass of second evaporation 2% solution σ</t>
  </si>
  <si>
    <t>Concentration in final 2% solution (ppm)</t>
  </si>
  <si>
    <t>Concentration in final 2% solution (ppm) σ</t>
  </si>
  <si>
    <t>Mass in "10ppm" calib</t>
  </si>
  <si>
    <t>Dilution mass</t>
  </si>
  <si>
    <t>Concentration in "10ppm" calib</t>
  </si>
  <si>
    <t>Mass in "5ppm" calib</t>
  </si>
  <si>
    <t>Concentration in "5ppm" calib</t>
  </si>
  <si>
    <t>Mass in "2.5ppm" calib</t>
  </si>
  <si>
    <t>Concentration in "2.5ppm" calib</t>
  </si>
  <si>
    <t>Mass in "1ppm" calib</t>
  </si>
  <si>
    <t>Concentration in "1ppm" calib</t>
  </si>
  <si>
    <t>Mass in "0.5ppm" calib</t>
  </si>
  <si>
    <t>Concentration in "0.5ppm" calib</t>
  </si>
  <si>
    <t>Mass in "0.1ppm" calib</t>
  </si>
  <si>
    <t>Concentration in "0.1ppm" calib</t>
  </si>
  <si>
    <t>Pb</t>
  </si>
  <si>
    <t>Sr</t>
  </si>
  <si>
    <t>Ca</t>
  </si>
  <si>
    <t>Co</t>
  </si>
  <si>
    <t>Eu</t>
  </si>
  <si>
    <t>Cs</t>
  </si>
  <si>
    <t>U</t>
  </si>
  <si>
    <t>Fe</t>
  </si>
  <si>
    <t>Ni</t>
  </si>
  <si>
    <t>ICPMS</t>
  </si>
  <si>
    <t>Mass in "125ppb" calib</t>
  </si>
  <si>
    <r>
      <t xml:space="preserve">Mass in "125ppb" calib </t>
    </r>
    <r>
      <rPr>
        <sz val="9"/>
        <color theme="1"/>
        <rFont val="Calibri"/>
        <family val="2"/>
      </rPr>
      <t>σ</t>
    </r>
  </si>
  <si>
    <t>Dilution mass σ</t>
  </si>
  <si>
    <t>Concentration in "125ppb" calib (ppb)</t>
  </si>
  <si>
    <t>Concentration in "125ppb" calib (ppb) σ</t>
  </si>
  <si>
    <t>Mass when ISTD added</t>
  </si>
  <si>
    <t>Mass when ISTD added σ</t>
  </si>
  <si>
    <t>Mass after ISTD added</t>
  </si>
  <si>
    <t>Mass of ISTD added</t>
  </si>
  <si>
    <t>Mass of ISTD added σ</t>
  </si>
  <si>
    <t>Conc of ISTD</t>
  </si>
  <si>
    <t>Conc of ISTD σ</t>
  </si>
  <si>
    <t>σ</t>
  </si>
  <si>
    <t>Mass in "12.5ppb" calib</t>
  </si>
  <si>
    <t>Mass in "12.5ppb" calib σ</t>
  </si>
  <si>
    <t>Concentration in "12.5ppb" calib (ppb)</t>
  </si>
  <si>
    <t>Concentration in "12.5ppb" calib (ppb) σ</t>
  </si>
  <si>
    <t>Mass in "6.25ppb" calib</t>
  </si>
  <si>
    <t>Mass in "6.25ppb" calib σ</t>
  </si>
  <si>
    <t>Concentration in "6.25ppb" calib (ppb)</t>
  </si>
  <si>
    <t>Concentration in "6.25ppb" calib (ppb) σ</t>
  </si>
  <si>
    <t>Mass in "1.25ppb" calib</t>
  </si>
  <si>
    <t>Mass in "1.25ppb" calib σ</t>
  </si>
  <si>
    <t>Concentration in "1.25ppb" calib (ppb)</t>
  </si>
  <si>
    <t>Concentration in "1.25ppb" calib (ppb) σ</t>
  </si>
  <si>
    <t>Mass in "0.625ppb" calib</t>
  </si>
  <si>
    <t>Mass in "0.625ppb" calib σ</t>
  </si>
  <si>
    <t>Concentration in "0.625ppb" calib (ppb)</t>
  </si>
  <si>
    <t>Concentration in "0.625ppb" calib (ppb) σ</t>
  </si>
  <si>
    <t>% of 0 ppb</t>
  </si>
  <si>
    <r>
      <t xml:space="preserve">% of 0 ppb </t>
    </r>
    <r>
      <rPr>
        <sz val="9"/>
        <color theme="1"/>
        <rFont val="Calibri"/>
        <family val="2"/>
      </rPr>
      <t>σ</t>
    </r>
  </si>
  <si>
    <t>Sample</t>
  </si>
  <si>
    <t xml:space="preserve">43 -&gt; 43  Ca  [ No Gas ] </t>
  </si>
  <si>
    <t xml:space="preserve">44 -&gt; 44  Ca  [ No Gas ] </t>
  </si>
  <si>
    <t xml:space="preserve">56 -&gt; 56  Fe  [ No Gas ] </t>
  </si>
  <si>
    <t xml:space="preserve">56 -&gt; 56  Fe  [ MSMS O2 ] </t>
  </si>
  <si>
    <t xml:space="preserve">56 -&gt; 72  Fe  [ MSMS O2 ] </t>
  </si>
  <si>
    <t xml:space="preserve">59 -&gt; 59  Co  [ No Gas ] </t>
  </si>
  <si>
    <t xml:space="preserve">60 -&gt; 60  Ni  [ No Gas ] </t>
  </si>
  <si>
    <t xml:space="preserve">88 -&gt; 88  Sr  [ No Gas ] </t>
  </si>
  <si>
    <t xml:space="preserve">133 -&gt; 133  Cs  [ No Gas ] </t>
  </si>
  <si>
    <t xml:space="preserve">153 -&gt; 153  Eu  [ No Gas ] </t>
  </si>
  <si>
    <t xml:space="preserve">208 -&gt; 208  Pb  [ No Gas ] </t>
  </si>
  <si>
    <t xml:space="preserve">238 -&gt; 238  U  [ No Gas ] </t>
  </si>
  <si>
    <t xml:space="preserve">115 -&gt; 115  In ( ISTD )  [ No Gas ] </t>
  </si>
  <si>
    <t xml:space="preserve">115 -&gt; 115  In ( ISTD )  [ MSMS O2 ] </t>
  </si>
  <si>
    <t xml:space="preserve">185 -&gt; 185  Re ( ISTD )  [ No Gas ] </t>
  </si>
  <si>
    <t xml:space="preserve">185 -&gt; 185  Re ( ISTD )  [ MSMS O2 ] </t>
  </si>
  <si>
    <t xml:space="preserve">187 -&gt; 187  Re ( ISTD )  [ No Gas ] </t>
  </si>
  <si>
    <t xml:space="preserve">187 -&gt; 187  Re ( ISTD )  [ MSMS O2 ] </t>
  </si>
  <si>
    <t/>
  </si>
  <si>
    <t>Rjct</t>
  </si>
  <si>
    <t>Data File</t>
  </si>
  <si>
    <t>Acq. Date-Time</t>
  </si>
  <si>
    <t>Type</t>
  </si>
  <si>
    <t>Level</t>
  </si>
  <si>
    <t>Sample Name</t>
  </si>
  <si>
    <t>CPS</t>
  </si>
  <si>
    <t>CPS RSD</t>
  </si>
  <si>
    <t>Conc. [ ppb ]</t>
  </si>
  <si>
    <t>ISTD Recovery %</t>
  </si>
  <si>
    <t>001SMPL.d</t>
  </si>
  <si>
    <t>2 % HNO3</t>
  </si>
  <si>
    <t>N/A</t>
  </si>
  <si>
    <t>002SMPL.d</t>
  </si>
  <si>
    <t>003SMPL.d</t>
  </si>
  <si>
    <t>004CALB.d</t>
  </si>
  <si>
    <t>CalBlk</t>
  </si>
  <si>
    <t>1</t>
  </si>
  <si>
    <t>Blk</t>
  </si>
  <si>
    <t>005SMPL.d</t>
  </si>
  <si>
    <t>006CALS.d</t>
  </si>
  <si>
    <t>CalStd</t>
  </si>
  <si>
    <t>2</t>
  </si>
  <si>
    <t>STD 1</t>
  </si>
  <si>
    <t>007SMPL.d</t>
  </si>
  <si>
    <t>&lt;0.000</t>
  </si>
  <si>
    <t>008CALS.d</t>
  </si>
  <si>
    <t>3</t>
  </si>
  <si>
    <t>STD 2</t>
  </si>
  <si>
    <t>009SMPL.d</t>
  </si>
  <si>
    <t>010CALS.d</t>
  </si>
  <si>
    <t>4</t>
  </si>
  <si>
    <t>STD 3</t>
  </si>
  <si>
    <t>011SMPL.d</t>
  </si>
  <si>
    <t>012CALS.d</t>
  </si>
  <si>
    <t>5</t>
  </si>
  <si>
    <t>STD 4</t>
  </si>
  <si>
    <t>013SMPL.d</t>
  </si>
  <si>
    <t>014CALS.d</t>
  </si>
  <si>
    <t>6</t>
  </si>
  <si>
    <t>STD 5</t>
  </si>
  <si>
    <t>015SMPL.d</t>
  </si>
  <si>
    <t>016SMPL.d</t>
  </si>
  <si>
    <t>017SMPL.d</t>
  </si>
  <si>
    <t>018SMPL.d</t>
  </si>
  <si>
    <t>DC2 L 1 mL</t>
  </si>
  <si>
    <t>019SMPL.d</t>
  </si>
  <si>
    <t>020SMPL.d</t>
  </si>
  <si>
    <t>DC2 L 2 mL</t>
  </si>
  <si>
    <t>021SMPL.d</t>
  </si>
  <si>
    <t>022SMPL.d</t>
  </si>
  <si>
    <t>DC2 L 3 mL</t>
  </si>
  <si>
    <t>023SMPL.d</t>
  </si>
  <si>
    <t>024SMPL.d</t>
  </si>
  <si>
    <t>DC2 L 4 mL</t>
  </si>
  <si>
    <t>025SMPL.d</t>
  </si>
  <si>
    <t>026SMPL.d</t>
  </si>
  <si>
    <t>DC2 L 5 mL</t>
  </si>
  <si>
    <t>027SMPL.d</t>
  </si>
  <si>
    <t>028SMPL.d</t>
  </si>
  <si>
    <t>DC2 W 1.5 mL</t>
  </si>
  <si>
    <t>029SMPL.d</t>
  </si>
  <si>
    <t>030SMPL.d</t>
  </si>
  <si>
    <t>DC2 W 2.5 mL</t>
  </si>
  <si>
    <t>031SMPL.d</t>
  </si>
  <si>
    <t>032SMPL.d</t>
  </si>
  <si>
    <t>DC2 W 3.5 mL</t>
  </si>
  <si>
    <t>033SMPL.d</t>
  </si>
  <si>
    <t>034SMPL.d</t>
  </si>
  <si>
    <t>DC2 W 4.5 mL</t>
  </si>
  <si>
    <t>035SMPL.d</t>
  </si>
  <si>
    <t>036SMPL.d</t>
  </si>
  <si>
    <t>DC2 W 5.5 mL</t>
  </si>
  <si>
    <t>037SMPL.d</t>
  </si>
  <si>
    <t>038SMPL.d</t>
  </si>
  <si>
    <t>DC2 W 6.5 mL</t>
  </si>
  <si>
    <t>039SMPL.d</t>
  </si>
  <si>
    <t>040SMPL.d</t>
  </si>
  <si>
    <t>DC2 W 7.5 mL</t>
  </si>
  <si>
    <t>041SMPL.d</t>
  </si>
  <si>
    <t>042SMPL.d</t>
  </si>
  <si>
    <t>DC2 W 8.5 mL</t>
  </si>
  <si>
    <t>043SMPL.d</t>
  </si>
  <si>
    <t>044SMPL.d</t>
  </si>
  <si>
    <t>DC2 W 9.5 mL</t>
  </si>
  <si>
    <t>045SMPL.d</t>
  </si>
  <si>
    <t>046SMPL.d</t>
  </si>
  <si>
    <t>DC2 W 10.5 mL</t>
  </si>
  <si>
    <t>047SMPL.d</t>
  </si>
  <si>
    <t>048SMPL.d</t>
  </si>
  <si>
    <t>DC2 W 11.5 mL</t>
  </si>
  <si>
    <t>049SMPL.d</t>
  </si>
  <si>
    <t>050SMPL.d</t>
  </si>
  <si>
    <t>DC2 E 1 mL</t>
  </si>
  <si>
    <t>051SMPL.d</t>
  </si>
  <si>
    <t>052SMPL.d</t>
  </si>
  <si>
    <t>DC2 E 2 mL</t>
  </si>
  <si>
    <t>053SMPL.d</t>
  </si>
  <si>
    <t>054SMPL.d</t>
  </si>
  <si>
    <t>DC2 E 3 mL</t>
  </si>
  <si>
    <t>055SMPL.d</t>
  </si>
  <si>
    <t>056SMPL.d</t>
  </si>
  <si>
    <t>DC2 E 4 mL</t>
  </si>
  <si>
    <t>057SMPL.d</t>
  </si>
  <si>
    <t>058SMPL.d</t>
  </si>
  <si>
    <t>DC2 E 5 mL</t>
  </si>
  <si>
    <t>059SMPL.d</t>
  </si>
  <si>
    <t>060SMPL.d</t>
  </si>
  <si>
    <t>DC2 E 6 mL</t>
  </si>
  <si>
    <t>061SMPL.d</t>
  </si>
  <si>
    <t>062SMPL.d</t>
  </si>
  <si>
    <t>DC2 E 7 mL</t>
  </si>
  <si>
    <t>063SMPL.d</t>
  </si>
  <si>
    <t>064SMPL.d</t>
  </si>
  <si>
    <t>DC2 E 8 mL</t>
  </si>
  <si>
    <t>065SMPL.d</t>
  </si>
  <si>
    <t>066SMPL.d</t>
  </si>
  <si>
    <t>DC2 E 9 mL</t>
  </si>
  <si>
    <t>067SMPL.d</t>
  </si>
  <si>
    <t>068SMPL.d</t>
  </si>
  <si>
    <t>DC2 E 10 mL</t>
  </si>
  <si>
    <t>069SMPL.d</t>
  </si>
  <si>
    <t>070SMPL.d</t>
  </si>
  <si>
    <t>DC2 E 11 mL</t>
  </si>
  <si>
    <t>071SMPL.d</t>
  </si>
  <si>
    <t>072SMPL.d</t>
  </si>
  <si>
    <t>DC2 E 12 mL</t>
  </si>
  <si>
    <t>073SMPL.d</t>
  </si>
  <si>
    <t>074SMPL.d</t>
  </si>
  <si>
    <t>DC2 E 13 mL</t>
  </si>
  <si>
    <t>075SMPL.d</t>
  </si>
  <si>
    <t>076SMPL.d</t>
  </si>
  <si>
    <t>DC2 E 14 mL</t>
  </si>
  <si>
    <t>077SMPL.d</t>
  </si>
  <si>
    <t>078SMPL.d</t>
  </si>
  <si>
    <t>DC2 E 15 mL</t>
  </si>
  <si>
    <t>079SMPL.d</t>
  </si>
  <si>
    <t>080SMPL.d</t>
  </si>
  <si>
    <t>081SMPL.d</t>
  </si>
  <si>
    <t>082SMPL.d</t>
  </si>
  <si>
    <t>Sr-0 ppb - Blank</t>
  </si>
  <si>
    <t>083SMPL.d</t>
  </si>
  <si>
    <t>084SMPL.d</t>
  </si>
  <si>
    <t>085SMPL.d</t>
  </si>
  <si>
    <t>HNO3 from Pump</t>
  </si>
  <si>
    <t>086SMPL.d</t>
  </si>
  <si>
    <t>087SMPL.d</t>
  </si>
  <si>
    <t>088SMPL.d</t>
  </si>
  <si>
    <t>HNO3 + In/Re from Pump</t>
  </si>
  <si>
    <t>089SMPL.d</t>
  </si>
  <si>
    <t>090SMPL.d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</si>
</sst>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/dd\ h:mm\ AM/PM"/>
    <numFmt numFmtId="165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9"/>
      <color rgb="FF000000"/>
      <name val="Microsoft Sans Serif"/>
      <family val="2"/>
    </font>
    <font>
      <sz val="9"/>
      <color theme="9" tint="-0.499984740745262"/>
      <name val="Microsoft Sans Serif"/>
      <family val="2"/>
    </font>
    <font>
      <sz val="9"/>
      <color theme="3" tint="-0.499984740745262"/>
      <name val="Microsoft Sans Serif"/>
      <family val="2"/>
    </font>
    <font>
      <sz val="9"/>
      <color theme="9" tint="-0.249977111117893"/>
      <name val="Microsoft Sans Serif"/>
      <family val="2"/>
    </font>
    <font>
      <sz val="9"/>
      <name val="Microsoft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/>
    <xf numFmtId="0" fontId="1" fillId="0" borderId="8" xfId="0" applyFont="1" applyBorder="1"/>
    <xf numFmtId="0" fontId="1" fillId="2" borderId="7" xfId="0" applyFont="1" applyFill="1" applyBorder="1"/>
    <xf numFmtId="0" fontId="1" fillId="2" borderId="0" xfId="0" applyFont="1" applyFill="1" applyBorder="1"/>
    <xf numFmtId="0" fontId="1" fillId="2" borderId="8" xfId="0" applyFont="1" applyFill="1" applyBorder="1"/>
    <xf numFmtId="0" fontId="1" fillId="2" borderId="0" xfId="0" applyFont="1" applyFill="1"/>
    <xf numFmtId="0" fontId="1" fillId="3" borderId="7" xfId="0" applyFont="1" applyFill="1" applyBorder="1"/>
    <xf numFmtId="0" fontId="1" fillId="3" borderId="0" xfId="0" applyFont="1" applyFill="1" applyBorder="1"/>
    <xf numFmtId="0" fontId="1" fillId="3" borderId="8" xfId="0" applyFont="1" applyFill="1" applyBorder="1"/>
    <xf numFmtId="0" fontId="1" fillId="3" borderId="0" xfId="0" applyFont="1" applyFill="1"/>
    <xf numFmtId="0" fontId="1" fillId="4" borderId="7" xfId="0" applyFont="1" applyFill="1" applyBorder="1"/>
    <xf numFmtId="0" fontId="1" fillId="4" borderId="0" xfId="0" applyFont="1" applyFill="1" applyBorder="1"/>
    <xf numFmtId="0" fontId="1" fillId="4" borderId="8" xfId="0" applyFont="1" applyFill="1" applyBorder="1"/>
    <xf numFmtId="0" fontId="1" fillId="4" borderId="0" xfId="0" applyFont="1" applyFill="1"/>
    <xf numFmtId="0" fontId="1" fillId="5" borderId="7" xfId="0" applyFont="1" applyFill="1" applyBorder="1"/>
    <xf numFmtId="0" fontId="1" fillId="5" borderId="0" xfId="0" applyFont="1" applyFill="1" applyBorder="1"/>
    <xf numFmtId="0" fontId="1" fillId="5" borderId="8" xfId="0" applyFont="1" applyFill="1" applyBorder="1"/>
    <xf numFmtId="0" fontId="1" fillId="5" borderId="0" xfId="0" applyFont="1" applyFill="1"/>
    <xf numFmtId="0" fontId="1" fillId="6" borderId="9" xfId="0" applyFont="1" applyFill="1" applyBorder="1"/>
    <xf numFmtId="0" fontId="1" fillId="6" borderId="10" xfId="0" applyFont="1" applyFill="1" applyBorder="1"/>
    <xf numFmtId="0" fontId="1" fillId="6" borderId="11" xfId="0" applyFont="1" applyFill="1" applyBorder="1"/>
    <xf numFmtId="0" fontId="1" fillId="6" borderId="0" xfId="0" applyFont="1" applyFill="1"/>
    <xf numFmtId="0" fontId="2" fillId="0" borderId="0" xfId="0" applyFont="1"/>
    <xf numFmtId="0" fontId="1" fillId="0" borderId="0" xfId="0" applyFont="1" applyBorder="1" applyAlignment="1"/>
    <xf numFmtId="0" fontId="1" fillId="0" borderId="12" xfId="0" applyFont="1" applyBorder="1"/>
    <xf numFmtId="0" fontId="1" fillId="2" borderId="12" xfId="0" applyFont="1" applyFill="1" applyBorder="1"/>
    <xf numFmtId="0" fontId="1" fillId="3" borderId="12" xfId="0" applyFont="1" applyFill="1" applyBorder="1"/>
    <xf numFmtId="0" fontId="1" fillId="4" borderId="12" xfId="0" applyFont="1" applyFill="1" applyBorder="1"/>
    <xf numFmtId="0" fontId="1" fillId="5" borderId="12" xfId="0" applyFont="1" applyFill="1" applyBorder="1"/>
    <xf numFmtId="0" fontId="1" fillId="6" borderId="12" xfId="0" applyFont="1" applyFill="1" applyBorder="1"/>
    <xf numFmtId="0" fontId="1" fillId="0" borderId="14" xfId="0" applyFont="1" applyBorder="1"/>
    <xf numFmtId="0" fontId="1" fillId="0" borderId="15" xfId="0" applyFont="1" applyBorder="1"/>
    <xf numFmtId="0" fontId="1" fillId="2" borderId="15" xfId="0" applyFont="1" applyFill="1" applyBorder="1"/>
    <xf numFmtId="0" fontId="1" fillId="3" borderId="15" xfId="0" applyFont="1" applyFill="1" applyBorder="1"/>
    <xf numFmtId="0" fontId="1" fillId="4" borderId="15" xfId="0" applyFont="1" applyFill="1" applyBorder="1"/>
    <xf numFmtId="0" fontId="1" fillId="5" borderId="15" xfId="0" applyFont="1" applyFill="1" applyBorder="1"/>
    <xf numFmtId="0" fontId="1" fillId="6" borderId="16" xfId="0" applyFont="1" applyFill="1" applyBorder="1"/>
    <xf numFmtId="0" fontId="1" fillId="0" borderId="17" xfId="0" applyFont="1" applyBorder="1"/>
    <xf numFmtId="0" fontId="1" fillId="0" borderId="13" xfId="0" applyFont="1" applyBorder="1"/>
    <xf numFmtId="0" fontId="1" fillId="0" borderId="18" xfId="0" applyFont="1" applyBorder="1"/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6" borderId="13" xfId="0" applyFont="1" applyFill="1" applyBorder="1"/>
    <xf numFmtId="0" fontId="1" fillId="0" borderId="19" xfId="0" applyFont="1" applyBorder="1"/>
    <xf numFmtId="0" fontId="1" fillId="2" borderId="19" xfId="0" applyFont="1" applyFill="1" applyBorder="1"/>
    <xf numFmtId="0" fontId="1" fillId="3" borderId="19" xfId="0" applyFont="1" applyFill="1" applyBorder="1"/>
    <xf numFmtId="0" fontId="1" fillId="4" borderId="19" xfId="0" applyFont="1" applyFill="1" applyBorder="1"/>
    <xf numFmtId="0" fontId="1" fillId="5" borderId="19" xfId="0" applyFont="1" applyFill="1" applyBorder="1"/>
    <xf numFmtId="0" fontId="1" fillId="6" borderId="19" xfId="0" applyFont="1" applyFill="1" applyBorder="1"/>
    <xf numFmtId="0" fontId="1" fillId="2" borderId="5" xfId="0" applyFont="1" applyFill="1" applyBorder="1"/>
    <xf numFmtId="0" fontId="1" fillId="3" borderId="5" xfId="0" applyFont="1" applyFill="1" applyBorder="1"/>
    <xf numFmtId="0" fontId="1" fillId="4" borderId="5" xfId="0" applyFont="1" applyFill="1" applyBorder="1"/>
    <xf numFmtId="0" fontId="1" fillId="5" borderId="5" xfId="0" applyFont="1" applyFill="1" applyBorder="1"/>
    <xf numFmtId="0" fontId="1" fillId="6" borderId="6" xfId="0" applyFont="1" applyFill="1" applyBorder="1"/>
    <xf numFmtId="0" fontId="1" fillId="6" borderId="8" xfId="0" applyFont="1" applyFill="1" applyBorder="1"/>
    <xf numFmtId="0" fontId="1" fillId="0" borderId="9" xfId="0" applyFont="1" applyBorder="1"/>
    <xf numFmtId="0" fontId="1" fillId="2" borderId="10" xfId="0" applyFont="1" applyFill="1" applyBorder="1"/>
    <xf numFmtId="0" fontId="1" fillId="0" borderId="10" xfId="0" applyFont="1" applyBorder="1"/>
    <xf numFmtId="0" fontId="1" fillId="3" borderId="10" xfId="0" applyFont="1" applyFill="1" applyBorder="1"/>
    <xf numFmtId="0" fontId="1" fillId="4" borderId="10" xfId="0" applyFont="1" applyFill="1" applyBorder="1"/>
    <xf numFmtId="0" fontId="1" fillId="5" borderId="10" xfId="0" applyFont="1" applyFill="1" applyBorder="1"/>
    <xf numFmtId="0" fontId="3" fillId="7" borderId="12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left" vertical="top"/>
    </xf>
    <xf numFmtId="164" fontId="7" fillId="0" borderId="12" xfId="0" applyNumberFormat="1" applyFont="1" applyBorder="1" applyAlignment="1">
      <alignment horizontal="left" vertical="top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right" vertical="top"/>
    </xf>
    <xf numFmtId="0" fontId="7" fillId="8" borderId="12" xfId="0" applyFont="1" applyFill="1" applyBorder="1" applyAlignment="1">
      <alignment horizontal="right" vertical="top"/>
    </xf>
    <xf numFmtId="165" fontId="7" fillId="8" borderId="12" xfId="0" applyNumberFormat="1" applyFont="1" applyFill="1" applyBorder="1" applyAlignment="1">
      <alignment horizontal="right" vertical="top"/>
    </xf>
    <xf numFmtId="0" fontId="4" fillId="0" borderId="12" xfId="0" applyFont="1" applyBorder="1" applyAlignment="1">
      <alignment horizontal="right" vertical="top"/>
    </xf>
    <xf numFmtId="0" fontId="5" fillId="8" borderId="12" xfId="0" applyFont="1" applyFill="1" applyBorder="1" applyAlignment="1">
      <alignment horizontal="right" vertical="top"/>
    </xf>
    <xf numFmtId="0" fontId="6" fillId="0" borderId="12" xfId="0" applyFont="1" applyBorder="1" applyAlignment="1">
      <alignment horizontal="right" vertical="top"/>
    </xf>
    <xf numFmtId="0" fontId="7" fillId="9" borderId="12" xfId="0" applyFont="1" applyFill="1" applyBorder="1" applyAlignment="1">
      <alignment horizontal="left" vertical="top"/>
    </xf>
    <xf numFmtId="164" fontId="7" fillId="9" borderId="12" xfId="0" applyNumberFormat="1" applyFont="1" applyFill="1" applyBorder="1" applyAlignment="1">
      <alignment horizontal="left" vertical="top"/>
    </xf>
    <xf numFmtId="0" fontId="7" fillId="9" borderId="12" xfId="0" applyFont="1" applyFill="1" applyBorder="1" applyAlignment="1">
      <alignment horizontal="left" vertical="center"/>
    </xf>
    <xf numFmtId="0" fontId="7" fillId="9" borderId="12" xfId="0" applyFont="1" applyFill="1" applyBorder="1" applyAlignment="1">
      <alignment horizontal="right" vertical="top"/>
    </xf>
    <xf numFmtId="165" fontId="7" fillId="9" borderId="12" xfId="0" applyNumberFormat="1" applyFont="1" applyFill="1" applyBorder="1" applyAlignment="1">
      <alignment horizontal="right" vertical="top"/>
    </xf>
    <xf numFmtId="0" fontId="4" fillId="9" borderId="12" xfId="0" applyFont="1" applyFill="1" applyBorder="1" applyAlignment="1">
      <alignment horizontal="right" vertical="top"/>
    </xf>
    <xf numFmtId="0" fontId="5" fillId="9" borderId="12" xfId="0" applyFont="1" applyFill="1" applyBorder="1" applyAlignment="1">
      <alignment horizontal="right" vertical="top"/>
    </xf>
    <xf numFmtId="0" fontId="6" fillId="9" borderId="12" xfId="0" applyFont="1" applyFill="1" applyBorder="1" applyAlignment="1">
      <alignment horizontal="right" vertical="top"/>
    </xf>
    <xf numFmtId="0" fontId="0" fillId="9" borderId="0" xfId="0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5" fillId="7" borderId="20" xfId="0" applyFont="1" applyFill="1" applyBorder="1" applyAlignment="1">
      <alignment horizontal="center" vertical="center"/>
    </xf>
    <xf numFmtId="0" fontId="5" fillId="7" borderId="2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jh4g13\OneDrive\Documents\PhD\Working%20file\Sr%20separation%20(main%20folder)\Data\Decontamination%20data\DC2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Sheet2"/>
      <sheetName val="Calculations"/>
      <sheetName val="Calibration"/>
      <sheetName val="Calculated Data"/>
      <sheetName val="Percentage data"/>
      <sheetName val="LOQ data"/>
      <sheetName val="ValueList_Help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11"/>
  <sheetViews>
    <sheetView tabSelected="1" topLeftCell="A61" zoomScale="80" zoomScaleNormal="80" workbookViewId="0">
      <selection activeCell="G116" sqref="G116"/>
    </sheetView>
  </sheetViews>
  <sheetFormatPr defaultRowHeight="12" x14ac:dyDescent="0.2"/>
  <cols>
    <col min="1" max="1" width="20.42578125" style="1" bestFit="1" customWidth="1"/>
    <col min="2" max="2" width="21.85546875" style="1" bestFit="1" customWidth="1"/>
    <col min="3" max="3" width="12" style="1" bestFit="1" customWidth="1"/>
    <col min="4" max="4" width="13.42578125" style="1" bestFit="1" customWidth="1"/>
    <col min="5" max="5" width="32.140625" style="1" bestFit="1" customWidth="1"/>
    <col min="6" max="7" width="33.42578125" style="1" bestFit="1" customWidth="1"/>
    <col min="8" max="8" width="24.140625" style="1" bestFit="1" customWidth="1"/>
    <col min="9" max="9" width="16.5703125" style="1" bestFit="1" customWidth="1"/>
    <col min="10" max="10" width="18" style="1" bestFit="1" customWidth="1"/>
    <col min="11" max="11" width="18.28515625" style="1" bestFit="1" customWidth="1"/>
    <col min="12" max="12" width="21.85546875" style="1" bestFit="1" customWidth="1"/>
    <col min="13" max="13" width="23.140625" style="1" bestFit="1" customWidth="1"/>
    <col min="14" max="14" width="33.28515625" style="1" bestFit="1" customWidth="1"/>
    <col min="15" max="15" width="34.7109375" style="1" bestFit="1" customWidth="1"/>
    <col min="16" max="16" width="33.28515625" style="1" bestFit="1" customWidth="1"/>
    <col min="17" max="17" width="34.7109375" style="1" bestFit="1" customWidth="1"/>
    <col min="18" max="18" width="18.7109375" style="1" bestFit="1" customWidth="1"/>
    <col min="19" max="19" width="12" style="1" bestFit="1" customWidth="1"/>
    <col min="20" max="20" width="25.7109375" style="1" bestFit="1" customWidth="1"/>
    <col min="21" max="21" width="17.85546875" style="1" bestFit="1" customWidth="1"/>
    <col min="22" max="22" width="12" style="1" bestFit="1" customWidth="1"/>
    <col min="23" max="23" width="24.7109375" style="1" bestFit="1" customWidth="1"/>
    <col min="24" max="24" width="19.140625" style="1" bestFit="1" customWidth="1"/>
    <col min="25" max="25" width="12" style="1" bestFit="1" customWidth="1"/>
    <col min="26" max="26" width="26.140625" style="1" bestFit="1" customWidth="1"/>
    <col min="27" max="27" width="26.85546875" style="1" bestFit="1" customWidth="1"/>
    <col min="28" max="28" width="12" style="1" bestFit="1" customWidth="1"/>
    <col min="29" max="29" width="24.7109375" style="1" bestFit="1" customWidth="1"/>
    <col min="30" max="30" width="19.140625" style="1" bestFit="1" customWidth="1"/>
    <col min="31" max="31" width="12" style="1" bestFit="1" customWidth="1"/>
    <col min="32" max="32" width="26.140625" style="1" bestFit="1" customWidth="1"/>
    <col min="33" max="33" width="19.140625" style="1" bestFit="1" customWidth="1"/>
    <col min="34" max="34" width="12" style="1" bestFit="1" customWidth="1"/>
    <col min="35" max="35" width="26.140625" style="1" bestFit="1" customWidth="1"/>
    <col min="36" max="36" width="19.140625" style="1" bestFit="1" customWidth="1"/>
    <col min="37" max="37" width="12" style="1" bestFit="1" customWidth="1"/>
    <col min="38" max="38" width="30.85546875" style="1" bestFit="1" customWidth="1"/>
    <col min="39" max="41" width="30.85546875" style="1" customWidth="1"/>
    <col min="42" max="42" width="19.5703125" style="1" bestFit="1" customWidth="1"/>
    <col min="43" max="43" width="12" style="1" bestFit="1" customWidth="1"/>
    <col min="44" max="44" width="31.28515625" style="1" bestFit="1" customWidth="1"/>
    <col min="45" max="45" width="19.5703125" style="1" bestFit="1" customWidth="1"/>
    <col min="46" max="46" width="12" style="1" bestFit="1" customWidth="1"/>
    <col min="47" max="47" width="31.28515625" style="1" bestFit="1" customWidth="1"/>
    <col min="48" max="48" width="19.5703125" style="1" bestFit="1" customWidth="1"/>
    <col min="49" max="49" width="12" style="1" bestFit="1" customWidth="1"/>
    <col min="50" max="50" width="31.28515625" style="1" bestFit="1" customWidth="1"/>
    <col min="51" max="51" width="20.42578125" style="1" bestFit="1" customWidth="1"/>
    <col min="52" max="52" width="12" style="1" bestFit="1" customWidth="1"/>
    <col min="53" max="53" width="32.140625" style="1" bestFit="1" customWidth="1"/>
    <col min="54" max="16384" width="9.140625" style="1"/>
  </cols>
  <sheetData>
    <row r="2" spans="1:35" x14ac:dyDescent="0.2">
      <c r="AA2" s="1" t="s">
        <v>0</v>
      </c>
    </row>
    <row r="3" spans="1:35" x14ac:dyDescent="0.2">
      <c r="AA3" s="1">
        <v>24.603999999999999</v>
      </c>
    </row>
    <row r="5" spans="1:35" ht="12.75" thickBot="1" x14ac:dyDescent="0.25"/>
    <row r="6" spans="1:35" ht="12.75" thickBot="1" x14ac:dyDescent="0.25">
      <c r="R6" s="92" t="s">
        <v>1</v>
      </c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4"/>
    </row>
    <row r="7" spans="1:35" x14ac:dyDescent="0.2">
      <c r="A7" s="2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4" t="s">
        <v>9</v>
      </c>
      <c r="I7" s="95" t="s">
        <v>10</v>
      </c>
      <c r="J7" s="2" t="s">
        <v>11</v>
      </c>
      <c r="K7" s="3" t="s">
        <v>12</v>
      </c>
      <c r="L7" s="3" t="s">
        <v>13</v>
      </c>
      <c r="M7" s="3" t="s">
        <v>14</v>
      </c>
      <c r="N7" s="3" t="s">
        <v>15</v>
      </c>
      <c r="O7" s="3" t="s">
        <v>16</v>
      </c>
      <c r="P7" s="3" t="s">
        <v>17</v>
      </c>
      <c r="Q7" s="4" t="s">
        <v>18</v>
      </c>
      <c r="R7" s="3" t="s">
        <v>19</v>
      </c>
      <c r="S7" s="3" t="s">
        <v>20</v>
      </c>
      <c r="T7" s="4" t="s">
        <v>21</v>
      </c>
      <c r="U7" s="2" t="s">
        <v>22</v>
      </c>
      <c r="V7" s="3" t="s">
        <v>20</v>
      </c>
      <c r="W7" s="4" t="s">
        <v>23</v>
      </c>
      <c r="X7" s="2" t="s">
        <v>24</v>
      </c>
      <c r="Y7" s="3" t="s">
        <v>20</v>
      </c>
      <c r="Z7" s="4" t="s">
        <v>25</v>
      </c>
      <c r="AA7" s="2" t="s">
        <v>26</v>
      </c>
      <c r="AB7" s="3" t="s">
        <v>20</v>
      </c>
      <c r="AC7" s="4" t="s">
        <v>27</v>
      </c>
      <c r="AD7" s="2" t="s">
        <v>28</v>
      </c>
      <c r="AE7" s="3" t="s">
        <v>20</v>
      </c>
      <c r="AF7" s="4" t="s">
        <v>29</v>
      </c>
      <c r="AG7" s="2" t="s">
        <v>30</v>
      </c>
      <c r="AH7" s="3" t="s">
        <v>20</v>
      </c>
      <c r="AI7" s="4" t="s">
        <v>31</v>
      </c>
    </row>
    <row r="8" spans="1:35" x14ac:dyDescent="0.2">
      <c r="A8" s="5" t="s">
        <v>32</v>
      </c>
      <c r="B8" s="6">
        <v>1000</v>
      </c>
      <c r="C8" s="6">
        <v>2.0084</v>
      </c>
      <c r="D8" s="6">
        <v>1E-4</v>
      </c>
      <c r="E8" s="6">
        <f>(B8*C8)/$AA$3</f>
        <v>81.629003414079008</v>
      </c>
      <c r="F8" s="6">
        <f>E8*SQRT((D8/C8)^2)</f>
        <v>4.0643797756462364E-3</v>
      </c>
      <c r="G8" s="6">
        <v>5.7319000000000004</v>
      </c>
      <c r="H8" s="7">
        <v>1E-4</v>
      </c>
      <c r="I8" s="95"/>
      <c r="J8" s="5">
        <v>5.0876000000000001</v>
      </c>
      <c r="K8" s="6">
        <v>1E-4</v>
      </c>
      <c r="L8" s="6">
        <f>(E8*G8)/J8</f>
        <v>91.966602065641851</v>
      </c>
      <c r="M8" s="6">
        <f>L8*SQRT(((F8/E8)^2)+((H8/G8)^2)+((K8/J8)^2))</f>
        <v>5.1778472280498075E-3</v>
      </c>
      <c r="N8" s="6">
        <v>20.0885</v>
      </c>
      <c r="O8" s="6">
        <v>1E-4</v>
      </c>
      <c r="P8" s="6">
        <f t="shared" ref="P8:P16" si="0">(L8*J8)/N8</f>
        <v>23.291399789389924</v>
      </c>
      <c r="Q8" s="7">
        <f>P8*SQRT(((M8/L8)^2)+((K8/J8)^2)+((O8/N8)^2))</f>
        <v>1.3937855192614002E-3</v>
      </c>
      <c r="R8" s="6">
        <v>8.1588999999999992</v>
      </c>
      <c r="S8" s="6">
        <v>20.327100000000002</v>
      </c>
      <c r="T8" s="7">
        <f t="shared" ref="T8:T16" si="1">(R8*P8)/S8</f>
        <v>9.3487119038944773</v>
      </c>
      <c r="U8" s="5">
        <v>10.1333</v>
      </c>
      <c r="V8" s="6">
        <v>20.256399999999999</v>
      </c>
      <c r="W8" s="7">
        <f>(U8*T8)/V8</f>
        <v>4.6767096984525338</v>
      </c>
      <c r="X8" s="5">
        <v>10.120100000000001</v>
      </c>
      <c r="Y8" s="6">
        <v>20.2148</v>
      </c>
      <c r="Z8" s="7">
        <f>(X8*W8)/Y8</f>
        <v>2.3412930041014253</v>
      </c>
      <c r="AA8" s="5">
        <v>8.0966000000000005</v>
      </c>
      <c r="AB8" s="6">
        <v>20.228200000000001</v>
      </c>
      <c r="AC8" s="7">
        <f>(AA8*Z8)/AB8</f>
        <v>0.93713295977929822</v>
      </c>
      <c r="AD8" s="5">
        <v>10.1145</v>
      </c>
      <c r="AE8" s="6">
        <v>20.226199999999999</v>
      </c>
      <c r="AF8" s="7">
        <f>(AD8*AC8)/AE8</f>
        <v>0.46863134556603375</v>
      </c>
      <c r="AG8" s="5">
        <v>4.0194999999999999</v>
      </c>
      <c r="AH8" s="6">
        <v>20.175000000000001</v>
      </c>
      <c r="AI8" s="7">
        <f>(AG8*AF8)/AH8</f>
        <v>9.3366230161222918E-2</v>
      </c>
    </row>
    <row r="9" spans="1:35" s="11" customFormat="1" x14ac:dyDescent="0.2">
      <c r="A9" s="8" t="s">
        <v>33</v>
      </c>
      <c r="B9" s="9">
        <v>1000</v>
      </c>
      <c r="C9" s="9">
        <v>2.0057</v>
      </c>
      <c r="D9" s="9">
        <v>1E-4</v>
      </c>
      <c r="E9" s="9">
        <f t="shared" ref="E9:E16" si="2">(B9*C9)/$AA$3</f>
        <v>81.51926516013657</v>
      </c>
      <c r="F9" s="9">
        <f t="shared" ref="F9:F16" si="3">E9*SQRT((D9/C9)^2)</f>
        <v>4.0643797756462373E-3</v>
      </c>
      <c r="G9" s="9">
        <v>5.7319000000000004</v>
      </c>
      <c r="H9" s="10">
        <v>1E-4</v>
      </c>
      <c r="I9" s="95"/>
      <c r="J9" s="8">
        <v>5.0876000000000001</v>
      </c>
      <c r="K9" s="9">
        <v>1E-4</v>
      </c>
      <c r="L9" s="9">
        <f t="shared" ref="L9:L16" si="4">(E9*G9)/J9</f>
        <v>91.842966422554213</v>
      </c>
      <c r="M9" s="9">
        <f t="shared" ref="M9:M16" si="5">L9*SQRT(((F9/E9)^2)+((H9/G9)^2)+((K9/J9)^2))</f>
        <v>5.1763312434597482E-3</v>
      </c>
      <c r="N9" s="9">
        <v>20.0885</v>
      </c>
      <c r="O9" s="9">
        <v>1E-4</v>
      </c>
      <c r="P9" s="9">
        <f t="shared" si="0"/>
        <v>23.260087909569496</v>
      </c>
      <c r="Q9" s="10">
        <f t="shared" ref="Q9:Q16" si="6">P9*SQRT(((M9/L9)^2)+((K9/J9)^2)+((O9/N9)^2))</f>
        <v>1.3932092511605748E-3</v>
      </c>
      <c r="R9" s="9">
        <v>8.1588999999999992</v>
      </c>
      <c r="S9" s="9">
        <v>20.327100000000002</v>
      </c>
      <c r="T9" s="10">
        <f t="shared" si="1"/>
        <v>9.3361439283216257</v>
      </c>
      <c r="U9" s="8">
        <v>10.1333</v>
      </c>
      <c r="V9" s="9">
        <v>20.256399999999999</v>
      </c>
      <c r="W9" s="10">
        <f t="shared" ref="W9:W16" si="7">(U9*T9)/V9</f>
        <v>4.6704225463982514</v>
      </c>
      <c r="X9" s="8">
        <v>10.120100000000001</v>
      </c>
      <c r="Y9" s="9">
        <v>20.2148</v>
      </c>
      <c r="Z9" s="10">
        <f t="shared" ref="Z9:Z16" si="8">(X9*W9)/Y9</f>
        <v>2.3381454781548641</v>
      </c>
      <c r="AA9" s="8">
        <v>8.0966000000000005</v>
      </c>
      <c r="AB9" s="9">
        <v>20.228200000000001</v>
      </c>
      <c r="AC9" s="10">
        <f t="shared" ref="AC9:AC16" si="9">(AA9*Z9)/AB9</f>
        <v>0.93587312160393277</v>
      </c>
      <c r="AD9" s="8">
        <v>10.1145</v>
      </c>
      <c r="AE9" s="9">
        <v>20.226199999999999</v>
      </c>
      <c r="AF9" s="10">
        <f t="shared" ref="AF9:AF16" si="10">(AD9*AC9)/AE9</f>
        <v>0.46800133927593801</v>
      </c>
      <c r="AG9" s="8">
        <v>4.0194999999999999</v>
      </c>
      <c r="AH9" s="9">
        <v>20.175000000000001</v>
      </c>
      <c r="AI9" s="10">
        <f t="shared" ref="AI9:AI16" si="11">(AG9*AF9)/AH9</f>
        <v>9.3240712922906213E-2</v>
      </c>
    </row>
    <row r="10" spans="1:35" x14ac:dyDescent="0.2">
      <c r="A10" s="5" t="s">
        <v>34</v>
      </c>
      <c r="B10" s="6">
        <v>10000</v>
      </c>
      <c r="C10" s="6">
        <v>0.20480000000000001</v>
      </c>
      <c r="D10" s="6">
        <v>1E-4</v>
      </c>
      <c r="E10" s="6">
        <f t="shared" si="2"/>
        <v>83.238497805234928</v>
      </c>
      <c r="F10" s="6">
        <f t="shared" si="3"/>
        <v>4.0643797756462367E-2</v>
      </c>
      <c r="G10" s="6">
        <v>5.7319000000000004</v>
      </c>
      <c r="H10" s="7">
        <v>1E-4</v>
      </c>
      <c r="I10" s="95"/>
      <c r="J10" s="5">
        <v>5.0876000000000001</v>
      </c>
      <c r="K10" s="6">
        <v>1E-4</v>
      </c>
      <c r="L10" s="6">
        <f t="shared" si="4"/>
        <v>93.779924830927385</v>
      </c>
      <c r="M10" s="6">
        <f t="shared" si="5"/>
        <v>4.5857260715962307E-2</v>
      </c>
      <c r="N10" s="6">
        <v>20.0885</v>
      </c>
      <c r="O10" s="6">
        <v>1E-4</v>
      </c>
      <c r="P10" s="6">
        <f t="shared" si="0"/>
        <v>23.750640693422913</v>
      </c>
      <c r="Q10" s="7">
        <f t="shared" si="6"/>
        <v>1.1623759077092718E-2</v>
      </c>
      <c r="R10" s="6">
        <v>8.1588999999999992</v>
      </c>
      <c r="S10" s="6">
        <v>20.327100000000002</v>
      </c>
      <c r="T10" s="7">
        <f t="shared" si="1"/>
        <v>9.5330422122963032</v>
      </c>
      <c r="U10" s="5">
        <v>10.1333</v>
      </c>
      <c r="V10" s="6">
        <v>20.256399999999999</v>
      </c>
      <c r="W10" s="7">
        <f t="shared" si="7"/>
        <v>4.7689212619153514</v>
      </c>
      <c r="X10" s="5">
        <v>10.120100000000001</v>
      </c>
      <c r="Y10" s="6">
        <v>20.2148</v>
      </c>
      <c r="Z10" s="7">
        <f t="shared" si="8"/>
        <v>2.3874567179843256</v>
      </c>
      <c r="AA10" s="5">
        <v>8.0966000000000005</v>
      </c>
      <c r="AB10" s="6">
        <v>20.228200000000001</v>
      </c>
      <c r="AC10" s="7">
        <f t="shared" si="9"/>
        <v>0.9556105863513259</v>
      </c>
      <c r="AD10" s="5">
        <v>10.1145</v>
      </c>
      <c r="AE10" s="6">
        <v>20.226199999999999</v>
      </c>
      <c r="AF10" s="7">
        <f t="shared" si="10"/>
        <v>0.47787143782077141</v>
      </c>
      <c r="AG10" s="5">
        <v>4.0194999999999999</v>
      </c>
      <c r="AH10" s="6">
        <v>20.175000000000001</v>
      </c>
      <c r="AI10" s="7">
        <f t="shared" si="11"/>
        <v>9.5207149656534845E-2</v>
      </c>
    </row>
    <row r="11" spans="1:35" s="15" customFormat="1" x14ac:dyDescent="0.2">
      <c r="A11" s="12" t="s">
        <v>35</v>
      </c>
      <c r="B11" s="13">
        <v>1000</v>
      </c>
      <c r="C11" s="13">
        <v>0.20200000000000001</v>
      </c>
      <c r="D11" s="13">
        <v>1E-4</v>
      </c>
      <c r="E11" s="13">
        <f t="shared" si="2"/>
        <v>8.2100471468053975</v>
      </c>
      <c r="F11" s="13">
        <f t="shared" si="3"/>
        <v>4.0643797756462364E-3</v>
      </c>
      <c r="G11" s="13">
        <v>5.7319000000000004</v>
      </c>
      <c r="H11" s="14">
        <v>1E-4</v>
      </c>
      <c r="I11" s="95"/>
      <c r="J11" s="12">
        <v>5.0876000000000001</v>
      </c>
      <c r="K11" s="13">
        <v>1E-4</v>
      </c>
      <c r="L11" s="13">
        <f t="shared" si="4"/>
        <v>9.2497777421129541</v>
      </c>
      <c r="M11" s="13">
        <f t="shared" si="5"/>
        <v>4.5855461978124247E-3</v>
      </c>
      <c r="N11" s="13">
        <v>20.0885</v>
      </c>
      <c r="O11" s="13">
        <v>1E-4</v>
      </c>
      <c r="P11" s="13">
        <f t="shared" si="0"/>
        <v>2.3425924902692521</v>
      </c>
      <c r="Q11" s="14">
        <f t="shared" si="6"/>
        <v>1.1623032996670858E-3</v>
      </c>
      <c r="R11" s="13">
        <v>8.1588999999999992</v>
      </c>
      <c r="S11" s="13">
        <v>20.327100000000002</v>
      </c>
      <c r="T11" s="14">
        <f t="shared" si="1"/>
        <v>0.94027076508000629</v>
      </c>
      <c r="U11" s="12">
        <v>10.1333</v>
      </c>
      <c r="V11" s="13">
        <v>20.256399999999999</v>
      </c>
      <c r="W11" s="14">
        <f t="shared" si="7"/>
        <v>0.47037211665376022</v>
      </c>
      <c r="X11" s="12">
        <v>10.120100000000001</v>
      </c>
      <c r="Y11" s="13">
        <v>20.2148</v>
      </c>
      <c r="Z11" s="14">
        <f t="shared" si="8"/>
        <v>0.23548157081681337</v>
      </c>
      <c r="AA11" s="12">
        <v>8.0966000000000005</v>
      </c>
      <c r="AB11" s="13">
        <v>20.228200000000001</v>
      </c>
      <c r="AC11" s="14">
        <f t="shared" si="9"/>
        <v>9.4254559786605394E-2</v>
      </c>
      <c r="AD11" s="12">
        <v>10.1145</v>
      </c>
      <c r="AE11" s="13">
        <v>20.226199999999999</v>
      </c>
      <c r="AF11" s="14">
        <f t="shared" si="10"/>
        <v>4.7133803925681561E-2</v>
      </c>
      <c r="AG11" s="12">
        <v>4.0194999999999999</v>
      </c>
      <c r="AH11" s="13">
        <v>20.175000000000001</v>
      </c>
      <c r="AI11" s="14">
        <f t="shared" si="11"/>
        <v>9.3905489407324419E-3</v>
      </c>
    </row>
    <row r="12" spans="1:35" x14ac:dyDescent="0.2">
      <c r="A12" s="5" t="s">
        <v>36</v>
      </c>
      <c r="B12" s="6">
        <v>1000</v>
      </c>
      <c r="C12" s="6">
        <v>0.2059</v>
      </c>
      <c r="D12" s="6">
        <v>1E-4</v>
      </c>
      <c r="E12" s="6">
        <f t="shared" si="2"/>
        <v>8.368557958055602</v>
      </c>
      <c r="F12" s="6">
        <f t="shared" si="3"/>
        <v>4.0643797756462373E-3</v>
      </c>
      <c r="G12" s="6">
        <v>5.7319000000000004</v>
      </c>
      <c r="H12" s="7">
        <v>1E-4</v>
      </c>
      <c r="I12" s="95"/>
      <c r="J12" s="5">
        <v>5.0876000000000001</v>
      </c>
      <c r="K12" s="6">
        <v>1E-4</v>
      </c>
      <c r="L12" s="6">
        <f t="shared" si="4"/>
        <v>9.4283625599062244</v>
      </c>
      <c r="M12" s="6">
        <f t="shared" si="5"/>
        <v>4.585797411806849E-3</v>
      </c>
      <c r="N12" s="6">
        <v>20.0885</v>
      </c>
      <c r="O12" s="6">
        <v>1E-4</v>
      </c>
      <c r="P12" s="6">
        <f t="shared" si="0"/>
        <v>2.387820761120985</v>
      </c>
      <c r="Q12" s="7">
        <f t="shared" si="6"/>
        <v>1.1624047045069423E-3</v>
      </c>
      <c r="R12" s="6">
        <v>8.1588999999999992</v>
      </c>
      <c r="S12" s="6">
        <v>20.327100000000002</v>
      </c>
      <c r="T12" s="7">
        <f t="shared" si="1"/>
        <v>0.95842450757412523</v>
      </c>
      <c r="U12" s="5">
        <v>10.1333</v>
      </c>
      <c r="V12" s="6">
        <v>20.256399999999999</v>
      </c>
      <c r="W12" s="7">
        <f t="shared" si="7"/>
        <v>0.4794535585099467</v>
      </c>
      <c r="X12" s="5">
        <v>10.120100000000001</v>
      </c>
      <c r="Y12" s="6">
        <v>20.2148</v>
      </c>
      <c r="Z12" s="7">
        <f t="shared" si="8"/>
        <v>0.2400279971840687</v>
      </c>
      <c r="AA12" s="5">
        <v>8.0966000000000005</v>
      </c>
      <c r="AB12" s="6">
        <v>20.228200000000001</v>
      </c>
      <c r="AC12" s="7">
        <f t="shared" si="9"/>
        <v>9.6074326039911145E-2</v>
      </c>
      <c r="AD12" s="5">
        <v>10.1145</v>
      </c>
      <c r="AE12" s="6">
        <v>20.226199999999999</v>
      </c>
      <c r="AF12" s="7">
        <f t="shared" si="10"/>
        <v>4.8043813011375405E-2</v>
      </c>
      <c r="AG12" s="5">
        <v>4.0194999999999999</v>
      </c>
      <c r="AH12" s="6">
        <v>20.175000000000001</v>
      </c>
      <c r="AI12" s="7">
        <f t="shared" si="11"/>
        <v>9.5718516183010381E-3</v>
      </c>
    </row>
    <row r="13" spans="1:35" s="19" customFormat="1" x14ac:dyDescent="0.2">
      <c r="A13" s="16" t="s">
        <v>37</v>
      </c>
      <c r="B13" s="17">
        <v>1000</v>
      </c>
      <c r="C13" s="17">
        <v>0.19550000000000001</v>
      </c>
      <c r="D13" s="17">
        <v>1E-4</v>
      </c>
      <c r="E13" s="17">
        <f t="shared" si="2"/>
        <v>7.9458624613883924</v>
      </c>
      <c r="F13" s="17">
        <f t="shared" si="3"/>
        <v>4.0643797756462364E-3</v>
      </c>
      <c r="G13" s="17">
        <v>5.7319000000000004</v>
      </c>
      <c r="H13" s="18">
        <v>1E-4</v>
      </c>
      <c r="I13" s="95"/>
      <c r="J13" s="16">
        <v>5.0876000000000001</v>
      </c>
      <c r="K13" s="17">
        <v>1E-4</v>
      </c>
      <c r="L13" s="17">
        <f t="shared" si="4"/>
        <v>8.9521363791241715</v>
      </c>
      <c r="M13" s="17">
        <f t="shared" si="5"/>
        <v>4.5851381535969285E-3</v>
      </c>
      <c r="N13" s="17">
        <v>20.0885</v>
      </c>
      <c r="O13" s="17">
        <v>1E-4</v>
      </c>
      <c r="P13" s="17">
        <f t="shared" si="0"/>
        <v>2.267212038849697</v>
      </c>
      <c r="Q13" s="18">
        <f t="shared" si="6"/>
        <v>1.1621385818493708E-3</v>
      </c>
      <c r="R13" s="17">
        <v>8.1588999999999992</v>
      </c>
      <c r="S13" s="17">
        <v>20.327100000000002</v>
      </c>
      <c r="T13" s="18">
        <f t="shared" si="1"/>
        <v>0.91001452758980816</v>
      </c>
      <c r="U13" s="16">
        <v>10.1333</v>
      </c>
      <c r="V13" s="17">
        <v>20.256399999999999</v>
      </c>
      <c r="W13" s="18">
        <f t="shared" si="7"/>
        <v>0.45523638022678287</v>
      </c>
      <c r="X13" s="16">
        <v>10.120100000000001</v>
      </c>
      <c r="Y13" s="17">
        <v>20.2148</v>
      </c>
      <c r="Z13" s="18">
        <f t="shared" si="8"/>
        <v>0.22790419353805458</v>
      </c>
      <c r="AA13" s="16">
        <v>8.0966000000000005</v>
      </c>
      <c r="AB13" s="17">
        <v>20.228200000000001</v>
      </c>
      <c r="AC13" s="18">
        <f t="shared" si="9"/>
        <v>9.1221616031095826E-2</v>
      </c>
      <c r="AD13" s="16">
        <v>10.1145</v>
      </c>
      <c r="AE13" s="17">
        <v>20.226199999999999</v>
      </c>
      <c r="AF13" s="18">
        <f t="shared" si="10"/>
        <v>4.5617122116191809E-2</v>
      </c>
      <c r="AG13" s="16">
        <v>4.0194999999999999</v>
      </c>
      <c r="AH13" s="17">
        <v>20.175000000000001</v>
      </c>
      <c r="AI13" s="18">
        <f t="shared" si="11"/>
        <v>9.0883778114514476E-3</v>
      </c>
    </row>
    <row r="14" spans="1:35" x14ac:dyDescent="0.2">
      <c r="A14" s="5" t="s">
        <v>38</v>
      </c>
      <c r="B14" s="6">
        <v>100</v>
      </c>
      <c r="C14" s="6">
        <v>2.0204</v>
      </c>
      <c r="D14" s="6">
        <v>1E-4</v>
      </c>
      <c r="E14" s="6">
        <f t="shared" si="2"/>
        <v>8.2116728987156566</v>
      </c>
      <c r="F14" s="6">
        <f t="shared" si="3"/>
        <v>4.064379775646237E-4</v>
      </c>
      <c r="G14" s="6">
        <v>5.7319000000000004</v>
      </c>
      <c r="H14" s="7">
        <v>1E-4</v>
      </c>
      <c r="I14" s="95"/>
      <c r="J14" s="5">
        <v>5.0876000000000001</v>
      </c>
      <c r="K14" s="6">
        <v>1E-4</v>
      </c>
      <c r="L14" s="6">
        <f t="shared" si="4"/>
        <v>9.2516093812698088</v>
      </c>
      <c r="M14" s="6">
        <f t="shared" si="5"/>
        <v>5.1846042126263881E-4</v>
      </c>
      <c r="N14" s="6">
        <v>20.0885</v>
      </c>
      <c r="O14" s="6">
        <v>1E-4</v>
      </c>
      <c r="P14" s="6">
        <f t="shared" si="0"/>
        <v>2.3430563699702955</v>
      </c>
      <c r="Q14" s="7">
        <f t="shared" si="6"/>
        <v>1.3963531936052215E-4</v>
      </c>
      <c r="R14" s="6">
        <v>8.1588999999999992</v>
      </c>
      <c r="S14" s="6">
        <v>20.327100000000002</v>
      </c>
      <c r="T14" s="7">
        <f t="shared" si="1"/>
        <v>0.94045695731071521</v>
      </c>
      <c r="U14" s="5">
        <v>10.1333</v>
      </c>
      <c r="V14" s="6">
        <v>20.256399999999999</v>
      </c>
      <c r="W14" s="7">
        <f t="shared" si="7"/>
        <v>0.47046525964715702</v>
      </c>
      <c r="X14" s="5">
        <v>10.120100000000001</v>
      </c>
      <c r="Y14" s="6">
        <v>20.2148</v>
      </c>
      <c r="Z14" s="7">
        <f t="shared" si="8"/>
        <v>0.2355282008308365</v>
      </c>
      <c r="AA14" s="5">
        <v>8.0966000000000005</v>
      </c>
      <c r="AB14" s="6">
        <v>20.228200000000001</v>
      </c>
      <c r="AC14" s="7">
        <f t="shared" si="9"/>
        <v>9.4273224055870075E-2</v>
      </c>
      <c r="AD14" s="5">
        <v>10.1145</v>
      </c>
      <c r="AE14" s="6">
        <v>20.226199999999999</v>
      </c>
      <c r="AF14" s="7">
        <f t="shared" si="10"/>
        <v>4.7143137352201499E-2</v>
      </c>
      <c r="AG14" s="5">
        <v>4.0194999999999999</v>
      </c>
      <c r="AH14" s="6">
        <v>20.175000000000001</v>
      </c>
      <c r="AI14" s="7">
        <f t="shared" si="11"/>
        <v>9.3924084553741721E-3</v>
      </c>
    </row>
    <row r="15" spans="1:35" s="23" customFormat="1" x14ac:dyDescent="0.2">
      <c r="A15" s="20" t="s">
        <v>39</v>
      </c>
      <c r="B15" s="21">
        <v>10000</v>
      </c>
      <c r="C15" s="21">
        <v>0.20949999999999999</v>
      </c>
      <c r="D15" s="21">
        <v>1E-4</v>
      </c>
      <c r="E15" s="21">
        <f t="shared" si="2"/>
        <v>85.148756299788658</v>
      </c>
      <c r="F15" s="21">
        <f t="shared" si="3"/>
        <v>4.0643797756462374E-2</v>
      </c>
      <c r="G15" s="21">
        <v>5.7319000000000004</v>
      </c>
      <c r="H15" s="22">
        <v>1E-4</v>
      </c>
      <c r="I15" s="95"/>
      <c r="J15" s="20">
        <v>5.0876000000000001</v>
      </c>
      <c r="K15" s="21">
        <v>1E-4</v>
      </c>
      <c r="L15" s="21">
        <f t="shared" si="4"/>
        <v>95.932100840230873</v>
      </c>
      <c r="M15" s="21">
        <f t="shared" si="5"/>
        <v>4.5860335528255143E-2</v>
      </c>
      <c r="N15" s="21">
        <v>20.0885</v>
      </c>
      <c r="O15" s="21">
        <v>1E-4</v>
      </c>
      <c r="P15" s="21">
        <f t="shared" si="0"/>
        <v>24.295699342148922</v>
      </c>
      <c r="Q15" s="22">
        <f t="shared" si="6"/>
        <v>1.1625000220007042E-2</v>
      </c>
      <c r="R15" s="21">
        <v>8.1588999999999992</v>
      </c>
      <c r="S15" s="21">
        <v>20.327100000000002</v>
      </c>
      <c r="T15" s="22">
        <f t="shared" si="1"/>
        <v>9.7518180833792716</v>
      </c>
      <c r="U15" s="20">
        <v>10.1333</v>
      </c>
      <c r="V15" s="21">
        <v>20.256399999999999</v>
      </c>
      <c r="W15" s="22">
        <f t="shared" si="7"/>
        <v>4.878364279156572</v>
      </c>
      <c r="X15" s="20">
        <v>10.120100000000001</v>
      </c>
      <c r="Y15" s="21">
        <v>20.2148</v>
      </c>
      <c r="Z15" s="22">
        <f t="shared" si="8"/>
        <v>2.4422469844615047</v>
      </c>
      <c r="AA15" s="20">
        <v>8.0966000000000005</v>
      </c>
      <c r="AB15" s="21">
        <v>20.228200000000001</v>
      </c>
      <c r="AC15" s="22">
        <f t="shared" si="9"/>
        <v>0.97754110273731809</v>
      </c>
      <c r="AD15" s="20">
        <v>10.1145</v>
      </c>
      <c r="AE15" s="21">
        <v>20.226199999999999</v>
      </c>
      <c r="AF15" s="22">
        <f t="shared" si="10"/>
        <v>0.48883821398169719</v>
      </c>
      <c r="AG15" s="20">
        <v>4.0194999999999999</v>
      </c>
      <c r="AH15" s="21">
        <v>20.175000000000001</v>
      </c>
      <c r="AI15" s="22">
        <f t="shared" si="11"/>
        <v>9.7392079360566625E-2</v>
      </c>
    </row>
    <row r="16" spans="1:35" s="27" customFormat="1" ht="12.75" thickBot="1" x14ac:dyDescent="0.25">
      <c r="A16" s="24" t="s">
        <v>40</v>
      </c>
      <c r="B16" s="25">
        <v>1000</v>
      </c>
      <c r="C16" s="25">
        <v>0.19919999999999999</v>
      </c>
      <c r="D16" s="25">
        <v>1E-4</v>
      </c>
      <c r="E16" s="25">
        <f t="shared" si="2"/>
        <v>8.0962445130873029</v>
      </c>
      <c r="F16" s="25">
        <f t="shared" si="3"/>
        <v>4.0643797756462373E-3</v>
      </c>
      <c r="G16" s="25">
        <v>5.7319000000000004</v>
      </c>
      <c r="H16" s="26">
        <v>1E-4</v>
      </c>
      <c r="I16" s="95"/>
      <c r="J16" s="24">
        <v>5.0876000000000001</v>
      </c>
      <c r="K16" s="25">
        <v>1E-4</v>
      </c>
      <c r="L16" s="25">
        <f t="shared" si="4"/>
        <v>9.1215630011331701</v>
      </c>
      <c r="M16" s="25">
        <f t="shared" si="5"/>
        <v>4.5853687932562205E-3</v>
      </c>
      <c r="N16" s="25">
        <v>20.0885</v>
      </c>
      <c r="O16" s="25">
        <v>1E-4</v>
      </c>
      <c r="P16" s="25">
        <f t="shared" si="0"/>
        <v>2.3101209111962127</v>
      </c>
      <c r="Q16" s="26">
        <f t="shared" si="6"/>
        <v>1.1622316867028343E-3</v>
      </c>
      <c r="R16" s="25">
        <v>8.1588999999999992</v>
      </c>
      <c r="S16" s="25">
        <v>20.327100000000002</v>
      </c>
      <c r="T16" s="26">
        <f t="shared" si="1"/>
        <v>0.92723730893038236</v>
      </c>
      <c r="U16" s="24">
        <v>10.1333</v>
      </c>
      <c r="V16" s="25">
        <v>20.256399999999999</v>
      </c>
      <c r="W16" s="26">
        <f t="shared" si="7"/>
        <v>0.46385210711598529</v>
      </c>
      <c r="X16" s="24">
        <v>10.120100000000001</v>
      </c>
      <c r="Y16" s="25">
        <v>20.2148</v>
      </c>
      <c r="Z16" s="26">
        <f t="shared" si="8"/>
        <v>0.23221746983519415</v>
      </c>
      <c r="AA16" s="24">
        <v>8.0966000000000005</v>
      </c>
      <c r="AB16" s="25">
        <v>20.228200000000001</v>
      </c>
      <c r="AC16" s="26">
        <f t="shared" si="9"/>
        <v>9.294806093807817E-2</v>
      </c>
      <c r="AD16" s="24">
        <v>10.1145</v>
      </c>
      <c r="AE16" s="25">
        <v>20.226199999999999</v>
      </c>
      <c r="AF16" s="26">
        <f t="shared" si="10"/>
        <v>4.6480464069285958E-2</v>
      </c>
      <c r="AG16" s="24">
        <v>4.0194999999999999</v>
      </c>
      <c r="AH16" s="25">
        <v>20.175000000000001</v>
      </c>
      <c r="AI16" s="26">
        <f t="shared" si="11"/>
        <v>9.2603829158113948E-3</v>
      </c>
    </row>
    <row r="20" spans="1:21" ht="12.75" thickBot="1" x14ac:dyDescent="0.25"/>
    <row r="21" spans="1:21" ht="15.75" customHeight="1" thickBot="1" x14ac:dyDescent="0.25">
      <c r="B21" s="92" t="s">
        <v>41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4"/>
    </row>
    <row r="22" spans="1:21" ht="12.75" thickBot="1" x14ac:dyDescent="0.25">
      <c r="A22" s="2" t="s">
        <v>2</v>
      </c>
      <c r="B22" s="2" t="s">
        <v>42</v>
      </c>
      <c r="C22" s="3" t="s">
        <v>43</v>
      </c>
      <c r="D22" s="3" t="s">
        <v>20</v>
      </c>
      <c r="E22" s="3" t="s">
        <v>44</v>
      </c>
      <c r="F22" s="3" t="s">
        <v>45</v>
      </c>
      <c r="G22" s="3" t="s">
        <v>46</v>
      </c>
      <c r="H22" s="3" t="s">
        <v>47</v>
      </c>
      <c r="I22" s="3" t="s">
        <v>48</v>
      </c>
      <c r="J22" s="3" t="s">
        <v>49</v>
      </c>
      <c r="K22" s="3" t="s">
        <v>49</v>
      </c>
      <c r="L22" s="3" t="s">
        <v>50</v>
      </c>
      <c r="M22" s="3" t="s">
        <v>51</v>
      </c>
      <c r="N22" s="3" t="s">
        <v>52</v>
      </c>
      <c r="O22" s="3" t="s">
        <v>53</v>
      </c>
      <c r="P22" s="44" t="s">
        <v>71</v>
      </c>
      <c r="Q22" s="44" t="s">
        <v>72</v>
      </c>
      <c r="S22" s="28" t="s">
        <v>54</v>
      </c>
      <c r="U22" s="28" t="s">
        <v>54</v>
      </c>
    </row>
    <row r="23" spans="1:21" x14ac:dyDescent="0.2">
      <c r="A23" s="5" t="s">
        <v>32</v>
      </c>
      <c r="B23" s="5">
        <v>0.1012</v>
      </c>
      <c r="C23" s="6">
        <v>1E-4</v>
      </c>
      <c r="D23" s="6">
        <v>20.176500000000001</v>
      </c>
      <c r="E23" s="6">
        <v>1E-4</v>
      </c>
      <c r="F23" s="6">
        <f t="shared" ref="F23:F31" si="12">((B23*P8)/D23)*1000</f>
        <v>116.82351541081259</v>
      </c>
      <c r="G23" s="6">
        <f t="shared" ref="G23:G31" si="13">F23*SQRT(((C23/B23)^2)+((Q8/P8)^2)+((E23/D23)^2))</f>
        <v>0.11565119283693093</v>
      </c>
      <c r="H23" s="6">
        <v>23.282900000000001</v>
      </c>
      <c r="I23" s="6">
        <v>1E-4</v>
      </c>
      <c r="J23" s="6">
        <v>23.324100000000001</v>
      </c>
      <c r="K23" s="6">
        <v>1E-4</v>
      </c>
      <c r="L23" s="6">
        <f>J23-H23</f>
        <v>4.1199999999999903E-2</v>
      </c>
      <c r="M23" s="6">
        <f>SQRT((I23^2)+(K23^2))</f>
        <v>1.4142135623730951E-4</v>
      </c>
      <c r="N23" s="6">
        <f t="shared" ref="N23:N31" si="14">(L23*2000)/(J23-T$23)</f>
        <v>4.7905584139995812</v>
      </c>
      <c r="O23" s="6">
        <f t="shared" ref="O23:O31" si="15">N23*SQRT(((M23/L23)^2)+((K23/J23)^2)+((U$23/T$23)^2))</f>
        <v>1.6444622901752498E-2</v>
      </c>
      <c r="P23" s="43">
        <f>N23/5*100</f>
        <v>95.81116827999162</v>
      </c>
      <c r="Q23" s="43">
        <f>P23*SQRT((O23/N23)^2)</f>
        <v>0.32889245803504996</v>
      </c>
      <c r="R23" s="1">
        <f>D23-(B35+B47)</f>
        <v>17.159300000000002</v>
      </c>
      <c r="S23" s="1">
        <f>SQRT((E23^2)+(C35^2)+(C47^2))</f>
        <v>1.7320508075688773E-4</v>
      </c>
      <c r="T23" s="1">
        <f>H23-R23</f>
        <v>6.1235999999999997</v>
      </c>
      <c r="U23" s="1">
        <f>SQRT((I23^2)+(S23^2))</f>
        <v>2.0000000000000001E-4</v>
      </c>
    </row>
    <row r="24" spans="1:21" s="11" customFormat="1" x14ac:dyDescent="0.2">
      <c r="A24" s="8" t="s">
        <v>33</v>
      </c>
      <c r="B24" s="8">
        <v>0.1012</v>
      </c>
      <c r="C24" s="9">
        <v>1E-4</v>
      </c>
      <c r="D24" s="9">
        <v>20.176500000000001</v>
      </c>
      <c r="E24" s="9">
        <v>1E-4</v>
      </c>
      <c r="F24" s="9">
        <f t="shared" si="12"/>
        <v>116.66646328394086</v>
      </c>
      <c r="G24" s="9">
        <f t="shared" si="13"/>
        <v>0.11549611028996006</v>
      </c>
      <c r="H24" s="9">
        <v>23.282900000000001</v>
      </c>
      <c r="I24" s="9">
        <v>1E-4</v>
      </c>
      <c r="J24" s="9">
        <v>23.324100000000001</v>
      </c>
      <c r="K24" s="9">
        <v>1E-4</v>
      </c>
      <c r="L24" s="9">
        <f t="shared" ref="L24:L31" si="16">J24-H24</f>
        <v>4.1199999999999903E-2</v>
      </c>
      <c r="M24" s="9">
        <f t="shared" ref="M24:M31" si="17">SQRT((I24^2)+(K24^2))</f>
        <v>1.4142135623730951E-4</v>
      </c>
      <c r="N24" s="9">
        <f t="shared" si="14"/>
        <v>4.7905584139995812</v>
      </c>
      <c r="O24" s="9">
        <f t="shared" si="15"/>
        <v>1.6444622901752498E-2</v>
      </c>
      <c r="P24" s="38">
        <f t="shared" ref="P24:P31" si="18">N24/5*100</f>
        <v>95.81116827999162</v>
      </c>
      <c r="Q24" s="38">
        <f t="shared" ref="Q24:Q31" si="19">P24*SQRT((O24/N24)^2)</f>
        <v>0.32889245803504996</v>
      </c>
    </row>
    <row r="25" spans="1:21" x14ac:dyDescent="0.2">
      <c r="A25" s="5" t="s">
        <v>34</v>
      </c>
      <c r="B25" s="5">
        <v>0.1012</v>
      </c>
      <c r="C25" s="6">
        <v>1E-4</v>
      </c>
      <c r="D25" s="6">
        <v>20.176500000000001</v>
      </c>
      <c r="E25" s="6">
        <v>1E-4</v>
      </c>
      <c r="F25" s="6">
        <f t="shared" si="12"/>
        <v>119.1269466049314</v>
      </c>
      <c r="G25" s="6">
        <f t="shared" si="13"/>
        <v>0.1313625200396821</v>
      </c>
      <c r="H25" s="6">
        <v>23.282900000000001</v>
      </c>
      <c r="I25" s="6">
        <v>1E-4</v>
      </c>
      <c r="J25" s="6">
        <v>23.324100000000001</v>
      </c>
      <c r="K25" s="6">
        <v>1E-4</v>
      </c>
      <c r="L25" s="6">
        <f t="shared" si="16"/>
        <v>4.1199999999999903E-2</v>
      </c>
      <c r="M25" s="6">
        <f t="shared" si="17"/>
        <v>1.4142135623730951E-4</v>
      </c>
      <c r="N25" s="6">
        <f t="shared" si="14"/>
        <v>4.7905584139995812</v>
      </c>
      <c r="O25" s="6">
        <f t="shared" si="15"/>
        <v>1.6444622901752498E-2</v>
      </c>
      <c r="P25" s="37">
        <f t="shared" si="18"/>
        <v>95.81116827999162</v>
      </c>
      <c r="Q25" s="37">
        <f t="shared" si="19"/>
        <v>0.32889245803504996</v>
      </c>
    </row>
    <row r="26" spans="1:21" s="15" customFormat="1" x14ac:dyDescent="0.2">
      <c r="A26" s="12" t="s">
        <v>35</v>
      </c>
      <c r="B26" s="12">
        <v>0.1012</v>
      </c>
      <c r="C26" s="13">
        <v>1E-4</v>
      </c>
      <c r="D26" s="13">
        <v>20.176500000000001</v>
      </c>
      <c r="E26" s="13">
        <v>1E-4</v>
      </c>
      <c r="F26" s="13">
        <f t="shared" si="12"/>
        <v>11.749825788181711</v>
      </c>
      <c r="G26" s="13">
        <f t="shared" si="13"/>
        <v>1.2992064590947931E-2</v>
      </c>
      <c r="H26" s="13">
        <v>23.282900000000001</v>
      </c>
      <c r="I26" s="13">
        <v>1E-4</v>
      </c>
      <c r="J26" s="13">
        <v>23.324100000000001</v>
      </c>
      <c r="K26" s="13">
        <v>1E-4</v>
      </c>
      <c r="L26" s="13">
        <f t="shared" si="16"/>
        <v>4.1199999999999903E-2</v>
      </c>
      <c r="M26" s="13">
        <f t="shared" si="17"/>
        <v>1.4142135623730951E-4</v>
      </c>
      <c r="N26" s="13">
        <f t="shared" si="14"/>
        <v>4.7905584139995812</v>
      </c>
      <c r="O26" s="13">
        <f t="shared" si="15"/>
        <v>1.6444622901752498E-2</v>
      </c>
      <c r="P26" s="39">
        <f t="shared" si="18"/>
        <v>95.81116827999162</v>
      </c>
      <c r="Q26" s="39">
        <f t="shared" si="19"/>
        <v>0.32889245803504996</v>
      </c>
    </row>
    <row r="27" spans="1:21" x14ac:dyDescent="0.2">
      <c r="A27" s="5" t="s">
        <v>36</v>
      </c>
      <c r="B27" s="5">
        <v>0.1012</v>
      </c>
      <c r="C27" s="6">
        <v>1E-4</v>
      </c>
      <c r="D27" s="6">
        <v>20.176500000000001</v>
      </c>
      <c r="E27" s="6">
        <v>1E-4</v>
      </c>
      <c r="F27" s="6">
        <f t="shared" si="12"/>
        <v>11.976678860329773</v>
      </c>
      <c r="G27" s="6">
        <f t="shared" si="13"/>
        <v>1.3193003669322138E-2</v>
      </c>
      <c r="H27" s="6">
        <v>23.282900000000001</v>
      </c>
      <c r="I27" s="6">
        <v>1E-4</v>
      </c>
      <c r="J27" s="6">
        <v>23.324100000000001</v>
      </c>
      <c r="K27" s="6">
        <v>1E-4</v>
      </c>
      <c r="L27" s="6">
        <f t="shared" si="16"/>
        <v>4.1199999999999903E-2</v>
      </c>
      <c r="M27" s="6">
        <f t="shared" si="17"/>
        <v>1.4142135623730951E-4</v>
      </c>
      <c r="N27" s="6">
        <f t="shared" si="14"/>
        <v>4.7905584139995812</v>
      </c>
      <c r="O27" s="6">
        <f t="shared" si="15"/>
        <v>1.6444622901752498E-2</v>
      </c>
      <c r="P27" s="37">
        <f t="shared" si="18"/>
        <v>95.81116827999162</v>
      </c>
      <c r="Q27" s="37">
        <f t="shared" si="19"/>
        <v>0.32889245803504996</v>
      </c>
    </row>
    <row r="28" spans="1:21" s="19" customFormat="1" x14ac:dyDescent="0.2">
      <c r="A28" s="16" t="s">
        <v>37</v>
      </c>
      <c r="B28" s="16">
        <v>0.1012</v>
      </c>
      <c r="C28" s="17">
        <v>1E-4</v>
      </c>
      <c r="D28" s="17">
        <v>20.176500000000001</v>
      </c>
      <c r="E28" s="17">
        <v>1E-4</v>
      </c>
      <c r="F28" s="17">
        <f t="shared" si="12"/>
        <v>11.371737334601606</v>
      </c>
      <c r="G28" s="17">
        <f t="shared" si="13"/>
        <v>1.2658909517460374E-2</v>
      </c>
      <c r="H28" s="17">
        <v>23.282900000000001</v>
      </c>
      <c r="I28" s="17">
        <v>1E-4</v>
      </c>
      <c r="J28" s="17">
        <v>23.324100000000001</v>
      </c>
      <c r="K28" s="17">
        <v>1E-4</v>
      </c>
      <c r="L28" s="17">
        <f t="shared" si="16"/>
        <v>4.1199999999999903E-2</v>
      </c>
      <c r="M28" s="17">
        <f t="shared" si="17"/>
        <v>1.4142135623730951E-4</v>
      </c>
      <c r="N28" s="17">
        <f t="shared" si="14"/>
        <v>4.7905584139995812</v>
      </c>
      <c r="O28" s="17">
        <f t="shared" si="15"/>
        <v>1.6444622901752498E-2</v>
      </c>
      <c r="P28" s="40">
        <f t="shared" si="18"/>
        <v>95.81116827999162</v>
      </c>
      <c r="Q28" s="40">
        <f t="shared" si="19"/>
        <v>0.32889245803504996</v>
      </c>
    </row>
    <row r="29" spans="1:21" x14ac:dyDescent="0.2">
      <c r="A29" s="5" t="s">
        <v>38</v>
      </c>
      <c r="B29" s="5">
        <v>0.1012</v>
      </c>
      <c r="C29" s="6">
        <v>1E-4</v>
      </c>
      <c r="D29" s="6">
        <v>20.176500000000001</v>
      </c>
      <c r="E29" s="6">
        <v>1E-4</v>
      </c>
      <c r="F29" s="6">
        <f t="shared" si="12"/>
        <v>11.752152486357588</v>
      </c>
      <c r="G29" s="6">
        <f t="shared" si="13"/>
        <v>1.1634045495280418E-2</v>
      </c>
      <c r="H29" s="6">
        <v>23.282900000000001</v>
      </c>
      <c r="I29" s="6">
        <v>1E-4</v>
      </c>
      <c r="J29" s="6">
        <v>23.324100000000001</v>
      </c>
      <c r="K29" s="6">
        <v>1E-4</v>
      </c>
      <c r="L29" s="6">
        <f t="shared" si="16"/>
        <v>4.1199999999999903E-2</v>
      </c>
      <c r="M29" s="6">
        <f t="shared" si="17"/>
        <v>1.4142135623730951E-4</v>
      </c>
      <c r="N29" s="6">
        <f t="shared" si="14"/>
        <v>4.7905584139995812</v>
      </c>
      <c r="O29" s="6">
        <f t="shared" si="15"/>
        <v>1.6444622901752498E-2</v>
      </c>
      <c r="P29" s="37">
        <f t="shared" si="18"/>
        <v>95.81116827999162</v>
      </c>
      <c r="Q29" s="37">
        <f t="shared" si="19"/>
        <v>0.32889245803504996</v>
      </c>
    </row>
    <row r="30" spans="1:21" s="23" customFormat="1" x14ac:dyDescent="0.2">
      <c r="A30" s="20" t="s">
        <v>39</v>
      </c>
      <c r="B30" s="20">
        <v>0.1012</v>
      </c>
      <c r="C30" s="21">
        <v>1E-4</v>
      </c>
      <c r="D30" s="21">
        <v>20.176500000000001</v>
      </c>
      <c r="E30" s="21">
        <v>1E-4</v>
      </c>
      <c r="F30" s="21">
        <f t="shared" si="12"/>
        <v>121.86081696158753</v>
      </c>
      <c r="G30" s="21">
        <f t="shared" si="13"/>
        <v>0.13379144705944379</v>
      </c>
      <c r="H30" s="21">
        <v>23.282900000000001</v>
      </c>
      <c r="I30" s="21">
        <v>1E-4</v>
      </c>
      <c r="J30" s="21">
        <v>23.324100000000001</v>
      </c>
      <c r="K30" s="21">
        <v>1E-4</v>
      </c>
      <c r="L30" s="21">
        <f t="shared" si="16"/>
        <v>4.1199999999999903E-2</v>
      </c>
      <c r="M30" s="21">
        <f t="shared" si="17"/>
        <v>1.4142135623730951E-4</v>
      </c>
      <c r="N30" s="21">
        <f t="shared" si="14"/>
        <v>4.7905584139995812</v>
      </c>
      <c r="O30" s="21">
        <f t="shared" si="15"/>
        <v>1.6444622901752498E-2</v>
      </c>
      <c r="P30" s="41">
        <f t="shared" si="18"/>
        <v>95.81116827999162</v>
      </c>
      <c r="Q30" s="41">
        <f t="shared" si="19"/>
        <v>0.32889245803504996</v>
      </c>
    </row>
    <row r="31" spans="1:21" s="27" customFormat="1" ht="12.75" thickBot="1" x14ac:dyDescent="0.25">
      <c r="A31" s="24" t="s">
        <v>40</v>
      </c>
      <c r="B31" s="24">
        <v>0.1012</v>
      </c>
      <c r="C31" s="25">
        <v>1E-4</v>
      </c>
      <c r="D31" s="25">
        <v>20.176500000000001</v>
      </c>
      <c r="E31" s="25">
        <v>1E-4</v>
      </c>
      <c r="F31" s="25">
        <f t="shared" si="12"/>
        <v>11.58695691587028</v>
      </c>
      <c r="G31" s="25">
        <f t="shared" si="13"/>
        <v>1.2848277299044251E-2</v>
      </c>
      <c r="H31" s="25">
        <v>23.282900000000001</v>
      </c>
      <c r="I31" s="25">
        <v>1E-4</v>
      </c>
      <c r="J31" s="25">
        <v>23.324100000000001</v>
      </c>
      <c r="K31" s="25">
        <v>1E-4</v>
      </c>
      <c r="L31" s="25">
        <f t="shared" si="16"/>
        <v>4.1199999999999903E-2</v>
      </c>
      <c r="M31" s="25">
        <f t="shared" si="17"/>
        <v>1.4142135623730951E-4</v>
      </c>
      <c r="N31" s="25">
        <f t="shared" si="14"/>
        <v>4.7905584139995812</v>
      </c>
      <c r="O31" s="25">
        <f t="shared" si="15"/>
        <v>1.6444622901752498E-2</v>
      </c>
      <c r="P31" s="42">
        <f t="shared" si="18"/>
        <v>95.81116827999162</v>
      </c>
      <c r="Q31" s="42">
        <f t="shared" si="19"/>
        <v>0.32889245803504996</v>
      </c>
    </row>
    <row r="32" spans="1:21" x14ac:dyDescent="0.2">
      <c r="B32" s="6"/>
      <c r="C32" s="6"/>
      <c r="D32" s="6"/>
      <c r="E32" s="6"/>
      <c r="F32" s="6"/>
      <c r="G32" s="6"/>
      <c r="H32" s="6"/>
      <c r="I32" s="6"/>
      <c r="L32" s="6"/>
      <c r="M32" s="6"/>
      <c r="N32" s="6"/>
      <c r="O32" s="6"/>
      <c r="P32" s="43"/>
      <c r="Q32" s="43"/>
    </row>
    <row r="33" spans="1:21" s="6" customFormat="1" ht="12.75" thickBot="1" x14ac:dyDescent="0.25">
      <c r="B33" s="29"/>
      <c r="C33" s="29"/>
      <c r="D33" s="29"/>
      <c r="E33" s="29"/>
      <c r="P33" s="45"/>
      <c r="Q33" s="45"/>
    </row>
    <row r="34" spans="1:21" x14ac:dyDescent="0.2">
      <c r="A34" s="2" t="s">
        <v>2</v>
      </c>
      <c r="B34" s="2" t="s">
        <v>55</v>
      </c>
      <c r="C34" s="3" t="s">
        <v>56</v>
      </c>
      <c r="D34" s="3" t="s">
        <v>20</v>
      </c>
      <c r="E34" s="3" t="s">
        <v>44</v>
      </c>
      <c r="F34" s="3" t="s">
        <v>57</v>
      </c>
      <c r="G34" s="3" t="s">
        <v>58</v>
      </c>
      <c r="H34" s="3" t="s">
        <v>47</v>
      </c>
      <c r="I34" s="3" t="s">
        <v>48</v>
      </c>
      <c r="J34" s="3" t="s">
        <v>49</v>
      </c>
      <c r="K34" s="3" t="s">
        <v>49</v>
      </c>
      <c r="L34" s="3" t="s">
        <v>50</v>
      </c>
      <c r="M34" s="3" t="s">
        <v>51</v>
      </c>
      <c r="N34" s="3" t="s">
        <v>52</v>
      </c>
      <c r="O34" s="3" t="s">
        <v>53</v>
      </c>
      <c r="P34" s="36"/>
      <c r="Q34" s="36"/>
    </row>
    <row r="35" spans="1:21" x14ac:dyDescent="0.2">
      <c r="A35" s="5" t="s">
        <v>32</v>
      </c>
      <c r="B35" s="5">
        <v>2.0104000000000002</v>
      </c>
      <c r="C35" s="6">
        <v>1E-4</v>
      </c>
      <c r="D35" s="6">
        <v>20.124700000000001</v>
      </c>
      <c r="E35" s="6">
        <v>1E-4</v>
      </c>
      <c r="F35" s="6">
        <f t="shared" ref="F35:F43" si="20">(F23*B35)/D35</f>
        <v>11.670335228942426</v>
      </c>
      <c r="G35" s="6">
        <f>F35*SQRT(((G23/F23)^2)+((C35/B35)^2)+((E35/D35)^2))</f>
        <v>1.1567943442689377E-2</v>
      </c>
      <c r="H35" s="6">
        <v>23.194600000000001</v>
      </c>
      <c r="I35" s="6">
        <v>1E-4</v>
      </c>
      <c r="J35" s="6">
        <v>23.236499999999999</v>
      </c>
      <c r="K35" s="6">
        <v>1E-4</v>
      </c>
      <c r="L35" s="6">
        <f>J35-H35</f>
        <v>4.1899999999998272E-2</v>
      </c>
      <c r="M35" s="6">
        <f>SQRT((I35^2)+(K35^2))</f>
        <v>1.4142135623730951E-4</v>
      </c>
      <c r="N35" s="6">
        <f t="shared" ref="N35:N43" si="21">(L35*2000)/(J35-T$35)</f>
        <v>4.8902894491127773</v>
      </c>
      <c r="O35" s="6">
        <f t="shared" ref="O35:O43" si="22">N35*SQRT(((M35/L35)^2)+((K35/J35)^2)+((U$35/T$35)^2))</f>
        <v>1.6506552562955693E-2</v>
      </c>
      <c r="P35" s="37">
        <f>N35/5*100</f>
        <v>97.80578898225555</v>
      </c>
      <c r="Q35" s="37">
        <f>P35*SQRT((O35/N35)^2)</f>
        <v>0.33013105125911385</v>
      </c>
      <c r="R35" s="1">
        <f>D35-(B59+B71)</f>
        <v>17.094100000000001</v>
      </c>
      <c r="S35" s="1">
        <f>SQRT((E35^2)+(C71^2)+(C59^2))</f>
        <v>1.7320508075688773E-4</v>
      </c>
      <c r="T35" s="1">
        <f>H35-R35</f>
        <v>6.1005000000000003</v>
      </c>
      <c r="U35" s="1">
        <f>SQRT((I35^2)+(S35^2))</f>
        <v>2.0000000000000001E-4</v>
      </c>
    </row>
    <row r="36" spans="1:21" s="11" customFormat="1" x14ac:dyDescent="0.2">
      <c r="A36" s="8" t="s">
        <v>33</v>
      </c>
      <c r="B36" s="8">
        <v>2.0104000000000002</v>
      </c>
      <c r="C36" s="9">
        <v>1E-4</v>
      </c>
      <c r="D36" s="9">
        <v>20.124700000000001</v>
      </c>
      <c r="E36" s="9">
        <v>1E-4</v>
      </c>
      <c r="F36" s="9">
        <f t="shared" si="20"/>
        <v>11.65464617042911</v>
      </c>
      <c r="G36" s="9">
        <f t="shared" ref="G36:G43" si="23">F36*SQRT(((G24/F24)^2)+((C36/B36)^2)+((E36/D36)^2))</f>
        <v>1.1552431300814006E-2</v>
      </c>
      <c r="H36" s="9">
        <v>23.194600000000001</v>
      </c>
      <c r="I36" s="9">
        <v>1E-4</v>
      </c>
      <c r="J36" s="9">
        <v>23.236499999999999</v>
      </c>
      <c r="K36" s="9">
        <v>1E-4</v>
      </c>
      <c r="L36" s="9">
        <f t="shared" ref="L36:L43" si="24">J36-H36</f>
        <v>4.1899999999998272E-2</v>
      </c>
      <c r="M36" s="9">
        <f t="shared" ref="M36:M43" si="25">SQRT((I36^2)+(K36^2))</f>
        <v>1.4142135623730951E-4</v>
      </c>
      <c r="N36" s="9">
        <f t="shared" si="21"/>
        <v>4.8902894491127773</v>
      </c>
      <c r="O36" s="9">
        <f t="shared" si="22"/>
        <v>1.6506552562955693E-2</v>
      </c>
      <c r="P36" s="38">
        <f t="shared" ref="P36:P43" si="26">N36/5*100</f>
        <v>97.80578898225555</v>
      </c>
      <c r="Q36" s="38">
        <f t="shared" ref="Q36:Q43" si="27">P36*SQRT((O36/N36)^2)</f>
        <v>0.33013105125911385</v>
      </c>
    </row>
    <row r="37" spans="1:21" x14ac:dyDescent="0.2">
      <c r="A37" s="5" t="s">
        <v>34</v>
      </c>
      <c r="B37" s="5">
        <v>2.0104000000000002</v>
      </c>
      <c r="C37" s="6">
        <v>1E-4</v>
      </c>
      <c r="D37" s="6">
        <v>20.124700000000001</v>
      </c>
      <c r="E37" s="6">
        <v>1E-4</v>
      </c>
      <c r="F37" s="6">
        <f t="shared" si="20"/>
        <v>11.900441420471068</v>
      </c>
      <c r="G37" s="6">
        <f t="shared" si="23"/>
        <v>1.3136217322578707E-2</v>
      </c>
      <c r="H37" s="6">
        <v>23.194600000000001</v>
      </c>
      <c r="I37" s="6">
        <v>1E-4</v>
      </c>
      <c r="J37" s="6">
        <v>23.236499999999999</v>
      </c>
      <c r="K37" s="6">
        <v>1E-4</v>
      </c>
      <c r="L37" s="6">
        <f t="shared" si="24"/>
        <v>4.1899999999998272E-2</v>
      </c>
      <c r="M37" s="6">
        <f t="shared" si="25"/>
        <v>1.4142135623730951E-4</v>
      </c>
      <c r="N37" s="6">
        <f t="shared" si="21"/>
        <v>4.8902894491127773</v>
      </c>
      <c r="O37" s="6">
        <f t="shared" si="22"/>
        <v>1.6506552562955693E-2</v>
      </c>
      <c r="P37" s="37">
        <f t="shared" si="26"/>
        <v>97.80578898225555</v>
      </c>
      <c r="Q37" s="37">
        <f t="shared" si="27"/>
        <v>0.33013105125911385</v>
      </c>
    </row>
    <row r="38" spans="1:21" s="15" customFormat="1" x14ac:dyDescent="0.2">
      <c r="A38" s="12" t="s">
        <v>35</v>
      </c>
      <c r="B38" s="12">
        <v>2.0104000000000002</v>
      </c>
      <c r="C38" s="13">
        <v>1E-4</v>
      </c>
      <c r="D38" s="13">
        <v>20.124700000000001</v>
      </c>
      <c r="E38" s="13">
        <v>1E-4</v>
      </c>
      <c r="F38" s="13">
        <f t="shared" si="20"/>
        <v>1.1737740072925567</v>
      </c>
      <c r="G38" s="13">
        <f t="shared" si="23"/>
        <v>1.2991957769168973E-3</v>
      </c>
      <c r="H38" s="13">
        <v>23.194600000000001</v>
      </c>
      <c r="I38" s="13">
        <v>1E-4</v>
      </c>
      <c r="J38" s="13">
        <v>23.236499999999999</v>
      </c>
      <c r="K38" s="13">
        <v>1E-4</v>
      </c>
      <c r="L38" s="13">
        <f t="shared" si="24"/>
        <v>4.1899999999998272E-2</v>
      </c>
      <c r="M38" s="13">
        <f t="shared" si="25"/>
        <v>1.4142135623730951E-4</v>
      </c>
      <c r="N38" s="13">
        <f t="shared" si="21"/>
        <v>4.8902894491127773</v>
      </c>
      <c r="O38" s="13">
        <f t="shared" si="22"/>
        <v>1.6506552562955693E-2</v>
      </c>
      <c r="P38" s="39">
        <f t="shared" si="26"/>
        <v>97.80578898225555</v>
      </c>
      <c r="Q38" s="39">
        <f t="shared" si="27"/>
        <v>0.33013105125911385</v>
      </c>
    </row>
    <row r="39" spans="1:21" x14ac:dyDescent="0.2">
      <c r="A39" s="5" t="s">
        <v>36</v>
      </c>
      <c r="B39" s="5">
        <v>2.0104000000000002</v>
      </c>
      <c r="C39" s="6">
        <v>1E-4</v>
      </c>
      <c r="D39" s="6">
        <v>20.124700000000001</v>
      </c>
      <c r="E39" s="6">
        <v>1E-4</v>
      </c>
      <c r="F39" s="6">
        <f t="shared" si="20"/>
        <v>1.1964359807006801</v>
      </c>
      <c r="G39" s="6">
        <f t="shared" si="23"/>
        <v>1.3192997163457263E-3</v>
      </c>
      <c r="H39" s="6">
        <v>23.194600000000001</v>
      </c>
      <c r="I39" s="6">
        <v>1E-4</v>
      </c>
      <c r="J39" s="6">
        <v>23.236499999999999</v>
      </c>
      <c r="K39" s="6">
        <v>1E-4</v>
      </c>
      <c r="L39" s="6">
        <f t="shared" si="24"/>
        <v>4.1899999999998272E-2</v>
      </c>
      <c r="M39" s="6">
        <f t="shared" si="25"/>
        <v>1.4142135623730951E-4</v>
      </c>
      <c r="N39" s="6">
        <f t="shared" si="21"/>
        <v>4.8902894491127773</v>
      </c>
      <c r="O39" s="6">
        <f t="shared" si="22"/>
        <v>1.6506552562955693E-2</v>
      </c>
      <c r="P39" s="37">
        <f t="shared" si="26"/>
        <v>97.80578898225555</v>
      </c>
      <c r="Q39" s="37">
        <f t="shared" si="27"/>
        <v>0.33013105125911385</v>
      </c>
    </row>
    <row r="40" spans="1:21" s="19" customFormat="1" x14ac:dyDescent="0.2">
      <c r="A40" s="16" t="s">
        <v>37</v>
      </c>
      <c r="B40" s="16">
        <v>2.0104000000000002</v>
      </c>
      <c r="C40" s="17">
        <v>1E-4</v>
      </c>
      <c r="D40" s="17">
        <v>20.124700000000001</v>
      </c>
      <c r="E40" s="17">
        <v>1E-4</v>
      </c>
      <c r="F40" s="17">
        <f t="shared" si="20"/>
        <v>1.1360040516123504</v>
      </c>
      <c r="G40" s="17">
        <f t="shared" si="23"/>
        <v>1.2658632831915614E-3</v>
      </c>
      <c r="H40" s="17">
        <v>23.194600000000001</v>
      </c>
      <c r="I40" s="17">
        <v>1E-4</v>
      </c>
      <c r="J40" s="17">
        <v>23.236499999999999</v>
      </c>
      <c r="K40" s="17">
        <v>1E-4</v>
      </c>
      <c r="L40" s="17">
        <f t="shared" si="24"/>
        <v>4.1899999999998272E-2</v>
      </c>
      <c r="M40" s="17">
        <f t="shared" si="25"/>
        <v>1.4142135623730951E-4</v>
      </c>
      <c r="N40" s="17">
        <f t="shared" si="21"/>
        <v>4.8902894491127773</v>
      </c>
      <c r="O40" s="17">
        <f t="shared" si="22"/>
        <v>1.6506552562955693E-2</v>
      </c>
      <c r="P40" s="40">
        <f t="shared" si="26"/>
        <v>97.80578898225555</v>
      </c>
      <c r="Q40" s="40">
        <f t="shared" si="27"/>
        <v>0.33013105125911385</v>
      </c>
      <c r="R40" s="1"/>
    </row>
    <row r="41" spans="1:21" x14ac:dyDescent="0.2">
      <c r="A41" s="5" t="s">
        <v>38</v>
      </c>
      <c r="B41" s="5">
        <v>2.0104000000000002</v>
      </c>
      <c r="C41" s="6">
        <v>1E-4</v>
      </c>
      <c r="D41" s="6">
        <v>20.124700000000001</v>
      </c>
      <c r="E41" s="6">
        <v>1E-4</v>
      </c>
      <c r="F41" s="6">
        <f t="shared" si="20"/>
        <v>1.17400643778905</v>
      </c>
      <c r="G41" s="6">
        <f t="shared" si="23"/>
        <v>1.1636886929168007E-3</v>
      </c>
      <c r="H41" s="6">
        <v>23.194600000000001</v>
      </c>
      <c r="I41" s="6">
        <v>1E-4</v>
      </c>
      <c r="J41" s="6">
        <v>23.236499999999999</v>
      </c>
      <c r="K41" s="6">
        <v>1E-4</v>
      </c>
      <c r="L41" s="6">
        <f t="shared" si="24"/>
        <v>4.1899999999998272E-2</v>
      </c>
      <c r="M41" s="6">
        <f t="shared" si="25"/>
        <v>1.4142135623730951E-4</v>
      </c>
      <c r="N41" s="6">
        <f t="shared" si="21"/>
        <v>4.8902894491127773</v>
      </c>
      <c r="O41" s="6">
        <f t="shared" si="22"/>
        <v>1.6506552562955693E-2</v>
      </c>
      <c r="P41" s="37">
        <f t="shared" si="26"/>
        <v>97.80578898225555</v>
      </c>
      <c r="Q41" s="37">
        <f t="shared" si="27"/>
        <v>0.33013105125911385</v>
      </c>
    </row>
    <row r="42" spans="1:21" s="23" customFormat="1" x14ac:dyDescent="0.2">
      <c r="A42" s="20" t="s">
        <v>39</v>
      </c>
      <c r="B42" s="20">
        <v>2.0104000000000002</v>
      </c>
      <c r="C42" s="21">
        <v>1E-4</v>
      </c>
      <c r="D42" s="21">
        <v>20.124700000000001</v>
      </c>
      <c r="E42" s="21">
        <v>1E-4</v>
      </c>
      <c r="F42" s="21">
        <f t="shared" si="20"/>
        <v>12.173547253851018</v>
      </c>
      <c r="G42" s="21">
        <f t="shared" si="23"/>
        <v>1.3379229771683291E-2</v>
      </c>
      <c r="H42" s="21">
        <v>23.194600000000001</v>
      </c>
      <c r="I42" s="21">
        <v>1E-4</v>
      </c>
      <c r="J42" s="21">
        <v>23.236499999999999</v>
      </c>
      <c r="K42" s="21">
        <v>1E-4</v>
      </c>
      <c r="L42" s="21">
        <f t="shared" si="24"/>
        <v>4.1899999999998272E-2</v>
      </c>
      <c r="M42" s="21">
        <f t="shared" si="25"/>
        <v>1.4142135623730951E-4</v>
      </c>
      <c r="N42" s="21">
        <f t="shared" si="21"/>
        <v>4.8902894491127773</v>
      </c>
      <c r="O42" s="21">
        <f t="shared" si="22"/>
        <v>1.6506552562955693E-2</v>
      </c>
      <c r="P42" s="41">
        <f t="shared" si="26"/>
        <v>97.80578898225555</v>
      </c>
      <c r="Q42" s="41">
        <f t="shared" si="27"/>
        <v>0.33013105125911385</v>
      </c>
    </row>
    <row r="43" spans="1:21" s="27" customFormat="1" ht="12.75" thickBot="1" x14ac:dyDescent="0.25">
      <c r="A43" s="24" t="s">
        <v>40</v>
      </c>
      <c r="B43" s="24">
        <v>2.0104000000000002</v>
      </c>
      <c r="C43" s="25">
        <v>1E-4</v>
      </c>
      <c r="D43" s="25">
        <v>20.124700000000001</v>
      </c>
      <c r="E43" s="25">
        <v>1E-4</v>
      </c>
      <c r="F43" s="25">
        <f t="shared" si="20"/>
        <v>1.1575038725380062</v>
      </c>
      <c r="G43" s="25">
        <f t="shared" si="23"/>
        <v>1.2848097721704658E-3</v>
      </c>
      <c r="H43" s="25">
        <v>23.194600000000001</v>
      </c>
      <c r="I43" s="25">
        <v>1E-4</v>
      </c>
      <c r="J43" s="25">
        <v>23.236499999999999</v>
      </c>
      <c r="K43" s="25">
        <v>1E-4</v>
      </c>
      <c r="L43" s="25">
        <f t="shared" si="24"/>
        <v>4.1899999999998272E-2</v>
      </c>
      <c r="M43" s="25">
        <f t="shared" si="25"/>
        <v>1.4142135623730951E-4</v>
      </c>
      <c r="N43" s="25">
        <f t="shared" si="21"/>
        <v>4.8902894491127773</v>
      </c>
      <c r="O43" s="25">
        <f t="shared" si="22"/>
        <v>1.6506552562955693E-2</v>
      </c>
      <c r="P43" s="42">
        <f t="shared" si="26"/>
        <v>97.80578898225555</v>
      </c>
      <c r="Q43" s="42">
        <f t="shared" si="27"/>
        <v>0.33013105125911385</v>
      </c>
    </row>
    <row r="44" spans="1:21" x14ac:dyDescent="0.2">
      <c r="B44" s="6"/>
      <c r="C44" s="6"/>
      <c r="D44" s="6"/>
      <c r="E44" s="6"/>
      <c r="F44" s="6"/>
      <c r="G44" s="6"/>
      <c r="H44" s="6"/>
      <c r="I44" s="6"/>
      <c r="L44" s="6"/>
      <c r="M44" s="6"/>
      <c r="N44" s="6"/>
      <c r="O44" s="6"/>
      <c r="P44" s="43"/>
      <c r="Q44" s="43"/>
    </row>
    <row r="45" spans="1:21" ht="12.75" thickBot="1" x14ac:dyDescent="0.25">
      <c r="B45" s="29"/>
      <c r="C45" s="6"/>
      <c r="D45" s="29"/>
      <c r="E45" s="6"/>
      <c r="F45" s="29"/>
      <c r="G45" s="6"/>
      <c r="H45" s="6"/>
      <c r="I45" s="6"/>
      <c r="L45" s="6"/>
      <c r="M45" s="6"/>
      <c r="N45" s="6"/>
      <c r="O45" s="6"/>
      <c r="P45" s="45"/>
      <c r="Q45" s="45"/>
    </row>
    <row r="46" spans="1:21" x14ac:dyDescent="0.2">
      <c r="A46" s="2" t="s">
        <v>2</v>
      </c>
      <c r="B46" s="2" t="s">
        <v>59</v>
      </c>
      <c r="C46" s="3" t="s">
        <v>60</v>
      </c>
      <c r="D46" s="3" t="s">
        <v>20</v>
      </c>
      <c r="E46" s="3" t="s">
        <v>44</v>
      </c>
      <c r="F46" s="3" t="s">
        <v>61</v>
      </c>
      <c r="G46" s="3" t="s">
        <v>62</v>
      </c>
      <c r="H46" s="3" t="s">
        <v>47</v>
      </c>
      <c r="I46" s="3" t="s">
        <v>48</v>
      </c>
      <c r="J46" s="3" t="s">
        <v>49</v>
      </c>
      <c r="K46" s="3" t="s">
        <v>49</v>
      </c>
      <c r="L46" s="3" t="s">
        <v>50</v>
      </c>
      <c r="M46" s="3" t="s">
        <v>51</v>
      </c>
      <c r="N46" s="3" t="s">
        <v>52</v>
      </c>
      <c r="O46" s="3" t="s">
        <v>53</v>
      </c>
      <c r="P46" s="36"/>
      <c r="Q46" s="36"/>
    </row>
    <row r="47" spans="1:21" x14ac:dyDescent="0.2">
      <c r="A47" s="5" t="s">
        <v>32</v>
      </c>
      <c r="B47" s="5">
        <v>1.0067999999999999</v>
      </c>
      <c r="C47" s="6">
        <v>1E-4</v>
      </c>
      <c r="D47" s="6">
        <v>20.1374</v>
      </c>
      <c r="E47" s="6">
        <v>1E-4</v>
      </c>
      <c r="F47" s="6">
        <f t="shared" ref="F47:F55" si="28">(B47*F23)/D47</f>
        <v>5.8407696780918146</v>
      </c>
      <c r="G47" s="6">
        <f>F47*SQRT(((G23/F23)^2)+((C47/B47)^2)+((E47/D47)^2))</f>
        <v>5.8112598702271161E-3</v>
      </c>
      <c r="H47" s="6">
        <v>26.2578</v>
      </c>
      <c r="I47" s="6">
        <v>1E-4</v>
      </c>
      <c r="J47" s="6">
        <v>26.307400000000001</v>
      </c>
      <c r="K47" s="6">
        <v>1E-4</v>
      </c>
      <c r="L47" s="6">
        <f>J47-H47</f>
        <v>4.9600000000001643E-2</v>
      </c>
      <c r="M47" s="6">
        <f>SQRT((I47^2)+(K47^2))</f>
        <v>1.4142135623730951E-4</v>
      </c>
      <c r="N47" s="6">
        <f t="shared" ref="N47:N55" si="29">(L47*2000)/(J47-R$47)</f>
        <v>4.9140535988509084</v>
      </c>
      <c r="O47" s="6">
        <f t="shared" ref="O47:O55" si="30">N47*SQRT(((M47/L47)^2)+((K47/J47)^2)+((S$47/R$47)^2))</f>
        <v>1.401160408170859E-2</v>
      </c>
      <c r="P47" s="37">
        <f>N47/5*100</f>
        <v>98.281071977018158</v>
      </c>
      <c r="Q47" s="37">
        <f>P47*SQRT((O47/N47)^2)</f>
        <v>0.28023208163417179</v>
      </c>
      <c r="R47" s="1">
        <f>H47-D47</f>
        <v>6.1204000000000001</v>
      </c>
      <c r="S47" s="1">
        <f>SQRT((I47^2)+(E47^2))</f>
        <v>1.4142135623730951E-4</v>
      </c>
    </row>
    <row r="48" spans="1:21" s="11" customFormat="1" x14ac:dyDescent="0.2">
      <c r="A48" s="8" t="s">
        <v>33</v>
      </c>
      <c r="B48" s="8">
        <v>1.0067999999999999</v>
      </c>
      <c r="C48" s="9">
        <v>1E-4</v>
      </c>
      <c r="D48" s="9">
        <v>20.1374</v>
      </c>
      <c r="E48" s="9">
        <v>1E-4</v>
      </c>
      <c r="F48" s="9">
        <f t="shared" si="28"/>
        <v>5.8329176176801196</v>
      </c>
      <c r="G48" s="9">
        <f t="shared" ref="G48:G55" si="31">F48*SQRT(((G24/F24)^2)+((C48/B48)^2)+((E48/D48)^2))</f>
        <v>5.8034670597125479E-3</v>
      </c>
      <c r="H48" s="9">
        <v>26.2578</v>
      </c>
      <c r="I48" s="9">
        <v>1E-4</v>
      </c>
      <c r="J48" s="9">
        <v>26.307400000000001</v>
      </c>
      <c r="K48" s="9">
        <v>1E-4</v>
      </c>
      <c r="L48" s="9">
        <f t="shared" ref="L48:L55" si="32">J48-H48</f>
        <v>4.9600000000001643E-2</v>
      </c>
      <c r="M48" s="9">
        <f t="shared" ref="M48:M55" si="33">SQRT((I48^2)+(K48^2))</f>
        <v>1.4142135623730951E-4</v>
      </c>
      <c r="N48" s="9">
        <f t="shared" si="29"/>
        <v>4.9140535988509084</v>
      </c>
      <c r="O48" s="9">
        <f t="shared" si="30"/>
        <v>1.401160408170859E-2</v>
      </c>
      <c r="P48" s="38">
        <f t="shared" ref="P48:P55" si="34">N48/5*100</f>
        <v>98.281071977018158</v>
      </c>
      <c r="Q48" s="38">
        <f t="shared" ref="Q48:Q55" si="35">P48*SQRT((O48/N48)^2)</f>
        <v>0.28023208163417179</v>
      </c>
    </row>
    <row r="49" spans="1:19" x14ac:dyDescent="0.2">
      <c r="A49" s="5" t="s">
        <v>34</v>
      </c>
      <c r="B49" s="5">
        <v>1.0067999999999999</v>
      </c>
      <c r="C49" s="6">
        <v>1E-4</v>
      </c>
      <c r="D49" s="6">
        <v>20.1374</v>
      </c>
      <c r="E49" s="6">
        <v>1E-4</v>
      </c>
      <c r="F49" s="6">
        <f t="shared" si="28"/>
        <v>5.9559332307966733</v>
      </c>
      <c r="G49" s="6">
        <f t="shared" si="31"/>
        <v>6.594324192046877E-3</v>
      </c>
      <c r="H49" s="6">
        <v>26.2578</v>
      </c>
      <c r="I49" s="6">
        <v>1E-4</v>
      </c>
      <c r="J49" s="6">
        <v>26.307400000000001</v>
      </c>
      <c r="K49" s="6">
        <v>1E-4</v>
      </c>
      <c r="L49" s="6">
        <f t="shared" si="32"/>
        <v>4.9600000000001643E-2</v>
      </c>
      <c r="M49" s="6">
        <f t="shared" si="33"/>
        <v>1.4142135623730951E-4</v>
      </c>
      <c r="N49" s="6">
        <f t="shared" si="29"/>
        <v>4.9140535988509084</v>
      </c>
      <c r="O49" s="6">
        <f t="shared" si="30"/>
        <v>1.401160408170859E-2</v>
      </c>
      <c r="P49" s="37">
        <f t="shared" si="34"/>
        <v>98.281071977018158</v>
      </c>
      <c r="Q49" s="37">
        <f t="shared" si="35"/>
        <v>0.28023208163417179</v>
      </c>
    </row>
    <row r="50" spans="1:19" s="15" customFormat="1" x14ac:dyDescent="0.2">
      <c r="A50" s="12" t="s">
        <v>35</v>
      </c>
      <c r="B50" s="12">
        <v>1.0067999999999999</v>
      </c>
      <c r="C50" s="13">
        <v>1E-4</v>
      </c>
      <c r="D50" s="13">
        <v>20.1374</v>
      </c>
      <c r="E50" s="13">
        <v>1E-4</v>
      </c>
      <c r="F50" s="13">
        <f t="shared" si="28"/>
        <v>0.58745044561568749</v>
      </c>
      <c r="G50" s="13">
        <f t="shared" si="31"/>
        <v>6.521799710422063E-4</v>
      </c>
      <c r="H50" s="13">
        <v>26.2578</v>
      </c>
      <c r="I50" s="13">
        <v>1E-4</v>
      </c>
      <c r="J50" s="13">
        <v>26.307400000000001</v>
      </c>
      <c r="K50" s="13">
        <v>1E-4</v>
      </c>
      <c r="L50" s="13">
        <f t="shared" si="32"/>
        <v>4.9600000000001643E-2</v>
      </c>
      <c r="M50" s="13">
        <f t="shared" si="33"/>
        <v>1.4142135623730951E-4</v>
      </c>
      <c r="N50" s="13">
        <f t="shared" si="29"/>
        <v>4.9140535988509084</v>
      </c>
      <c r="O50" s="13">
        <f t="shared" si="30"/>
        <v>1.401160408170859E-2</v>
      </c>
      <c r="P50" s="39">
        <f t="shared" si="34"/>
        <v>98.281071977018158</v>
      </c>
      <c r="Q50" s="39">
        <f t="shared" si="35"/>
        <v>0.28023208163417179</v>
      </c>
    </row>
    <row r="51" spans="1:19" x14ac:dyDescent="0.2">
      <c r="A51" s="5" t="s">
        <v>36</v>
      </c>
      <c r="B51" s="5">
        <v>1.0067999999999999</v>
      </c>
      <c r="C51" s="6">
        <v>1E-4</v>
      </c>
      <c r="D51" s="6">
        <v>20.1374</v>
      </c>
      <c r="E51" s="6">
        <v>1E-4</v>
      </c>
      <c r="F51" s="6">
        <f t="shared" si="28"/>
        <v>0.59879231065480221</v>
      </c>
      <c r="G51" s="6">
        <f t="shared" si="31"/>
        <v>6.6228691438217425E-4</v>
      </c>
      <c r="H51" s="6">
        <v>26.2578</v>
      </c>
      <c r="I51" s="6">
        <v>1E-4</v>
      </c>
      <c r="J51" s="6">
        <v>26.307400000000001</v>
      </c>
      <c r="K51" s="6">
        <v>1E-4</v>
      </c>
      <c r="L51" s="6">
        <f t="shared" si="32"/>
        <v>4.9600000000001643E-2</v>
      </c>
      <c r="M51" s="6">
        <f t="shared" si="33"/>
        <v>1.4142135623730951E-4</v>
      </c>
      <c r="N51" s="6">
        <f t="shared" si="29"/>
        <v>4.9140535988509084</v>
      </c>
      <c r="O51" s="6">
        <f t="shared" si="30"/>
        <v>1.401160408170859E-2</v>
      </c>
      <c r="P51" s="37">
        <f t="shared" si="34"/>
        <v>98.281071977018158</v>
      </c>
      <c r="Q51" s="37">
        <f t="shared" si="35"/>
        <v>0.28023208163417179</v>
      </c>
    </row>
    <row r="52" spans="1:19" s="19" customFormat="1" x14ac:dyDescent="0.2">
      <c r="A52" s="16" t="s">
        <v>37</v>
      </c>
      <c r="B52" s="16">
        <v>1.0067999999999999</v>
      </c>
      <c r="C52" s="17">
        <v>1E-4</v>
      </c>
      <c r="D52" s="17">
        <v>20.1374</v>
      </c>
      <c r="E52" s="17">
        <v>1E-4</v>
      </c>
      <c r="F52" s="17">
        <f t="shared" si="28"/>
        <v>0.56854733721716288</v>
      </c>
      <c r="G52" s="17">
        <f t="shared" si="31"/>
        <v>6.3542205514279101E-4</v>
      </c>
      <c r="H52" s="17">
        <v>26.2578</v>
      </c>
      <c r="I52" s="17">
        <v>1E-4</v>
      </c>
      <c r="J52" s="17">
        <v>26.307400000000001</v>
      </c>
      <c r="K52" s="17">
        <v>1E-4</v>
      </c>
      <c r="L52" s="17">
        <f t="shared" si="32"/>
        <v>4.9600000000001643E-2</v>
      </c>
      <c r="M52" s="17">
        <f t="shared" si="33"/>
        <v>1.4142135623730951E-4</v>
      </c>
      <c r="N52" s="17">
        <f t="shared" si="29"/>
        <v>4.9140535988509084</v>
      </c>
      <c r="O52" s="17">
        <f t="shared" si="30"/>
        <v>1.401160408170859E-2</v>
      </c>
      <c r="P52" s="40">
        <f t="shared" si="34"/>
        <v>98.281071977018158</v>
      </c>
      <c r="Q52" s="40">
        <f t="shared" si="35"/>
        <v>0.28023208163417179</v>
      </c>
    </row>
    <row r="53" spans="1:19" x14ac:dyDescent="0.2">
      <c r="A53" s="5" t="s">
        <v>38</v>
      </c>
      <c r="B53" s="5">
        <v>1.0067999999999999</v>
      </c>
      <c r="C53" s="6">
        <v>1E-4</v>
      </c>
      <c r="D53" s="6">
        <v>20.1374</v>
      </c>
      <c r="E53" s="6">
        <v>1E-4</v>
      </c>
      <c r="F53" s="6">
        <f t="shared" si="28"/>
        <v>0.58756677243660149</v>
      </c>
      <c r="G53" s="6">
        <f t="shared" si="31"/>
        <v>5.8458948995987134E-4</v>
      </c>
      <c r="H53" s="6">
        <v>26.2578</v>
      </c>
      <c r="I53" s="6">
        <v>1E-4</v>
      </c>
      <c r="J53" s="6">
        <v>26.307400000000001</v>
      </c>
      <c r="K53" s="6">
        <v>1E-4</v>
      </c>
      <c r="L53" s="6">
        <f t="shared" si="32"/>
        <v>4.9600000000001643E-2</v>
      </c>
      <c r="M53" s="6">
        <f t="shared" si="33"/>
        <v>1.4142135623730951E-4</v>
      </c>
      <c r="N53" s="6">
        <f t="shared" si="29"/>
        <v>4.9140535988509084</v>
      </c>
      <c r="O53" s="6">
        <f t="shared" si="30"/>
        <v>1.401160408170859E-2</v>
      </c>
      <c r="P53" s="37">
        <f t="shared" si="34"/>
        <v>98.281071977018158</v>
      </c>
      <c r="Q53" s="37">
        <f t="shared" si="35"/>
        <v>0.28023208163417179</v>
      </c>
    </row>
    <row r="54" spans="1:19" s="23" customFormat="1" x14ac:dyDescent="0.2">
      <c r="A54" s="20" t="s">
        <v>39</v>
      </c>
      <c r="B54" s="20">
        <v>1.0067999999999999</v>
      </c>
      <c r="C54" s="21">
        <v>1E-4</v>
      </c>
      <c r="D54" s="21">
        <v>20.1374</v>
      </c>
      <c r="E54" s="21">
        <v>1E-4</v>
      </c>
      <c r="F54" s="21">
        <f t="shared" si="28"/>
        <v>6.0926172453706204</v>
      </c>
      <c r="G54" s="21">
        <f t="shared" si="31"/>
        <v>6.7164926945756948E-3</v>
      </c>
      <c r="H54" s="21">
        <v>26.2578</v>
      </c>
      <c r="I54" s="21">
        <v>1E-4</v>
      </c>
      <c r="J54" s="21">
        <v>26.307400000000001</v>
      </c>
      <c r="K54" s="21">
        <v>1E-4</v>
      </c>
      <c r="L54" s="21">
        <f t="shared" si="32"/>
        <v>4.9600000000001643E-2</v>
      </c>
      <c r="M54" s="21">
        <f t="shared" si="33"/>
        <v>1.4142135623730951E-4</v>
      </c>
      <c r="N54" s="21">
        <f t="shared" si="29"/>
        <v>4.9140535988509084</v>
      </c>
      <c r="O54" s="21">
        <f t="shared" si="30"/>
        <v>1.401160408170859E-2</v>
      </c>
      <c r="P54" s="41">
        <f t="shared" si="34"/>
        <v>98.281071977018158</v>
      </c>
      <c r="Q54" s="41">
        <f t="shared" si="35"/>
        <v>0.28023208163417179</v>
      </c>
    </row>
    <row r="55" spans="1:19" s="27" customFormat="1" ht="12.75" thickBot="1" x14ac:dyDescent="0.25">
      <c r="A55" s="24" t="s">
        <v>40</v>
      </c>
      <c r="B55" s="24">
        <v>1.0067999999999999</v>
      </c>
      <c r="C55" s="25">
        <v>1E-4</v>
      </c>
      <c r="D55" s="25">
        <v>20.1374</v>
      </c>
      <c r="E55" s="25">
        <v>1E-4</v>
      </c>
      <c r="F55" s="25">
        <f t="shared" si="28"/>
        <v>0.57930756815170759</v>
      </c>
      <c r="G55" s="25">
        <f t="shared" si="31"/>
        <v>6.4494748721401673E-4</v>
      </c>
      <c r="H55" s="25">
        <v>26.2578</v>
      </c>
      <c r="I55" s="25">
        <v>1E-4</v>
      </c>
      <c r="J55" s="25">
        <v>26.307400000000001</v>
      </c>
      <c r="K55" s="25">
        <v>1E-4</v>
      </c>
      <c r="L55" s="25">
        <f t="shared" si="32"/>
        <v>4.9600000000001643E-2</v>
      </c>
      <c r="M55" s="25">
        <f t="shared" si="33"/>
        <v>1.4142135623730951E-4</v>
      </c>
      <c r="N55" s="25">
        <f t="shared" si="29"/>
        <v>4.9140535988509084</v>
      </c>
      <c r="O55" s="25">
        <f t="shared" si="30"/>
        <v>1.401160408170859E-2</v>
      </c>
      <c r="P55" s="42">
        <f t="shared" si="34"/>
        <v>98.281071977018158</v>
      </c>
      <c r="Q55" s="42">
        <f t="shared" si="35"/>
        <v>0.28023208163417179</v>
      </c>
    </row>
    <row r="56" spans="1:19" x14ac:dyDescent="0.2">
      <c r="B56" s="6"/>
      <c r="C56" s="6"/>
      <c r="D56" s="6"/>
      <c r="E56" s="6"/>
      <c r="F56" s="6"/>
      <c r="G56" s="6"/>
      <c r="H56" s="6"/>
      <c r="I56" s="6"/>
      <c r="L56" s="6"/>
      <c r="M56" s="6"/>
      <c r="N56" s="6"/>
      <c r="O56" s="6"/>
      <c r="P56" s="43"/>
      <c r="Q56" s="43"/>
    </row>
    <row r="57" spans="1:19" ht="12.75" thickBot="1" x14ac:dyDescent="0.25">
      <c r="B57" s="29"/>
      <c r="C57" s="6"/>
      <c r="D57" s="29"/>
      <c r="E57" s="6"/>
      <c r="F57" s="29"/>
      <c r="G57" s="6"/>
      <c r="H57" s="6"/>
      <c r="I57" s="6"/>
      <c r="L57" s="6"/>
      <c r="M57" s="6"/>
      <c r="N57" s="6"/>
      <c r="O57" s="6"/>
      <c r="P57" s="45"/>
      <c r="Q57" s="45"/>
    </row>
    <row r="58" spans="1:19" x14ac:dyDescent="0.2">
      <c r="A58" s="2" t="s">
        <v>2</v>
      </c>
      <c r="B58" s="2" t="s">
        <v>63</v>
      </c>
      <c r="C58" s="3" t="s">
        <v>64</v>
      </c>
      <c r="D58" s="3" t="s">
        <v>20</v>
      </c>
      <c r="E58" s="3" t="s">
        <v>44</v>
      </c>
      <c r="F58" s="3" t="s">
        <v>65</v>
      </c>
      <c r="G58" s="3" t="s">
        <v>66</v>
      </c>
      <c r="H58" s="3" t="s">
        <v>47</v>
      </c>
      <c r="I58" s="3" t="s">
        <v>48</v>
      </c>
      <c r="J58" s="3" t="s">
        <v>49</v>
      </c>
      <c r="K58" s="3" t="s">
        <v>49</v>
      </c>
      <c r="L58" s="3" t="s">
        <v>50</v>
      </c>
      <c r="M58" s="3" t="s">
        <v>51</v>
      </c>
      <c r="N58" s="3" t="s">
        <v>52</v>
      </c>
      <c r="O58" s="3" t="s">
        <v>53</v>
      </c>
      <c r="P58" s="36"/>
      <c r="Q58" s="36"/>
    </row>
    <row r="59" spans="1:19" x14ac:dyDescent="0.2">
      <c r="A59" s="5" t="s">
        <v>32</v>
      </c>
      <c r="B59" s="5">
        <v>2.0238</v>
      </c>
      <c r="C59" s="6">
        <v>1E-4</v>
      </c>
      <c r="D59" s="6">
        <v>20.137699999999999</v>
      </c>
      <c r="E59" s="6">
        <v>1E-4</v>
      </c>
      <c r="F59" s="6">
        <f t="shared" ref="F59:F67" si="36">(F35*B59)/D59</f>
        <v>1.1728461758956428</v>
      </c>
      <c r="G59" s="6">
        <f>F59*SQRT(((G35/F35)^2)+((C59/B59)^2)+((E59/D59)^2))</f>
        <v>1.1640141250480005E-3</v>
      </c>
      <c r="H59" s="6">
        <v>26.266100000000002</v>
      </c>
      <c r="I59" s="6">
        <v>1E-4</v>
      </c>
      <c r="J59" s="6">
        <v>26.315999999999999</v>
      </c>
      <c r="K59" s="6">
        <v>1E-4</v>
      </c>
      <c r="L59" s="6">
        <f>J59-H59</f>
        <v>4.9899999999997391E-2</v>
      </c>
      <c r="M59" s="6">
        <f>SQRT((I59^2)+(K59^2))</f>
        <v>1.4142135623730951E-4</v>
      </c>
      <c r="N59" s="6">
        <f t="shared" ref="N59:N67" si="37">(L59*2000)/(J59-R$59)</f>
        <v>4.9436287622102082</v>
      </c>
      <c r="O59" s="6">
        <f t="shared" ref="O59:O67" si="38">N59*SQRT(((M59/L59)^2)+((K59/J59)^2)+((S$59/R$59)^2))</f>
        <v>1.4011192149862919E-2</v>
      </c>
      <c r="P59" s="37">
        <f>N59/5*100</f>
        <v>98.872575244204171</v>
      </c>
      <c r="Q59" s="37">
        <f>P59*SQRT((O59/N59)^2)</f>
        <v>0.28022384299725844</v>
      </c>
      <c r="R59" s="1">
        <f>H59-D59</f>
        <v>6.1284000000000027</v>
      </c>
      <c r="S59" s="1">
        <f>SQRT((I59^2)+(E59^2))</f>
        <v>1.4142135623730951E-4</v>
      </c>
    </row>
    <row r="60" spans="1:19" s="11" customFormat="1" x14ac:dyDescent="0.2">
      <c r="A60" s="8" t="s">
        <v>33</v>
      </c>
      <c r="B60" s="8">
        <v>2.0238</v>
      </c>
      <c r="C60" s="9">
        <v>1E-4</v>
      </c>
      <c r="D60" s="9">
        <v>20.137699999999999</v>
      </c>
      <c r="E60" s="9">
        <v>1E-4</v>
      </c>
      <c r="F60" s="9">
        <f t="shared" si="36"/>
        <v>1.1712694557826582</v>
      </c>
      <c r="G60" s="9">
        <f t="shared" ref="G60:G67" si="39">F60*SQRT(((G36/F36)^2)+((C60/B60)^2)+((E60/D60)^2))</f>
        <v>1.162453219535333E-3</v>
      </c>
      <c r="H60" s="9">
        <v>26.266100000000002</v>
      </c>
      <c r="I60" s="9">
        <v>1E-4</v>
      </c>
      <c r="J60" s="9">
        <v>26.315999999999999</v>
      </c>
      <c r="K60" s="9">
        <v>1E-4</v>
      </c>
      <c r="L60" s="9">
        <f t="shared" ref="L60:L67" si="40">J60-H60</f>
        <v>4.9899999999997391E-2</v>
      </c>
      <c r="M60" s="9">
        <f t="shared" ref="M60:M67" si="41">SQRT((I60^2)+(K60^2))</f>
        <v>1.4142135623730951E-4</v>
      </c>
      <c r="N60" s="9">
        <f t="shared" si="37"/>
        <v>4.9436287622102082</v>
      </c>
      <c r="O60" s="9">
        <f t="shared" si="38"/>
        <v>1.4011192149862919E-2</v>
      </c>
      <c r="P60" s="38">
        <f t="shared" ref="P60:P67" si="42">N60/5*100</f>
        <v>98.872575244204171</v>
      </c>
      <c r="Q60" s="38">
        <f t="shared" ref="Q60:Q67" si="43">P60*SQRT((O60/N60)^2)</f>
        <v>0.28022384299725844</v>
      </c>
    </row>
    <row r="61" spans="1:19" x14ac:dyDescent="0.2">
      <c r="A61" s="5" t="s">
        <v>34</v>
      </c>
      <c r="B61" s="5">
        <v>2.0238</v>
      </c>
      <c r="C61" s="6">
        <v>1E-4</v>
      </c>
      <c r="D61" s="6">
        <v>20.137699999999999</v>
      </c>
      <c r="E61" s="6">
        <v>1E-4</v>
      </c>
      <c r="F61" s="6">
        <f t="shared" si="36"/>
        <v>1.1959714042194167</v>
      </c>
      <c r="G61" s="6">
        <f t="shared" si="39"/>
        <v>1.3214998420769206E-3</v>
      </c>
      <c r="H61" s="6">
        <v>26.266100000000002</v>
      </c>
      <c r="I61" s="6">
        <v>1E-4</v>
      </c>
      <c r="J61" s="6">
        <v>26.315999999999999</v>
      </c>
      <c r="K61" s="6">
        <v>1E-4</v>
      </c>
      <c r="L61" s="6">
        <f t="shared" si="40"/>
        <v>4.9899999999997391E-2</v>
      </c>
      <c r="M61" s="6">
        <f t="shared" si="41"/>
        <v>1.4142135623730951E-4</v>
      </c>
      <c r="N61" s="6">
        <f t="shared" si="37"/>
        <v>4.9436287622102082</v>
      </c>
      <c r="O61" s="6">
        <f t="shared" si="38"/>
        <v>1.4011192149862919E-2</v>
      </c>
      <c r="P61" s="37">
        <f t="shared" si="42"/>
        <v>98.872575244204171</v>
      </c>
      <c r="Q61" s="37">
        <f t="shared" si="43"/>
        <v>0.28022384299725844</v>
      </c>
    </row>
    <row r="62" spans="1:19" s="15" customFormat="1" x14ac:dyDescent="0.2">
      <c r="A62" s="12" t="s">
        <v>35</v>
      </c>
      <c r="B62" s="12">
        <v>2.0238</v>
      </c>
      <c r="C62" s="13">
        <v>1E-4</v>
      </c>
      <c r="D62" s="13">
        <v>20.137699999999999</v>
      </c>
      <c r="E62" s="13">
        <v>1E-4</v>
      </c>
      <c r="F62" s="13">
        <f t="shared" si="36"/>
        <v>0.11796202326773546</v>
      </c>
      <c r="G62" s="13">
        <f t="shared" si="39"/>
        <v>1.3069801998393378E-4</v>
      </c>
      <c r="H62" s="13">
        <v>26.266100000000002</v>
      </c>
      <c r="I62" s="13">
        <v>1E-4</v>
      </c>
      <c r="J62" s="13">
        <v>26.315999999999999</v>
      </c>
      <c r="K62" s="13">
        <v>1E-4</v>
      </c>
      <c r="L62" s="13">
        <f t="shared" si="40"/>
        <v>4.9899999999997391E-2</v>
      </c>
      <c r="M62" s="13">
        <f t="shared" si="41"/>
        <v>1.4142135623730951E-4</v>
      </c>
      <c r="N62" s="13">
        <f t="shared" si="37"/>
        <v>4.9436287622102082</v>
      </c>
      <c r="O62" s="13">
        <f t="shared" si="38"/>
        <v>1.4011192149862919E-2</v>
      </c>
      <c r="P62" s="39">
        <f t="shared" si="42"/>
        <v>98.872575244204171</v>
      </c>
      <c r="Q62" s="39">
        <f t="shared" si="43"/>
        <v>0.28022384299725844</v>
      </c>
    </row>
    <row r="63" spans="1:19" x14ac:dyDescent="0.2">
      <c r="A63" s="5" t="s">
        <v>36</v>
      </c>
      <c r="B63" s="5">
        <v>2.0238</v>
      </c>
      <c r="C63" s="6">
        <v>1E-4</v>
      </c>
      <c r="D63" s="6">
        <v>20.137699999999999</v>
      </c>
      <c r="E63" s="6">
        <v>1E-4</v>
      </c>
      <c r="F63" s="6">
        <f t="shared" si="36"/>
        <v>0.12023950787537983</v>
      </c>
      <c r="G63" s="6">
        <f t="shared" si="39"/>
        <v>1.3272146792260909E-4</v>
      </c>
      <c r="H63" s="6">
        <v>26.266100000000002</v>
      </c>
      <c r="I63" s="6">
        <v>1E-4</v>
      </c>
      <c r="J63" s="6">
        <v>26.315999999999999</v>
      </c>
      <c r="K63" s="6">
        <v>1E-4</v>
      </c>
      <c r="L63" s="6">
        <f t="shared" si="40"/>
        <v>4.9899999999997391E-2</v>
      </c>
      <c r="M63" s="6">
        <f t="shared" si="41"/>
        <v>1.4142135623730951E-4</v>
      </c>
      <c r="N63" s="6">
        <f t="shared" si="37"/>
        <v>4.9436287622102082</v>
      </c>
      <c r="O63" s="6">
        <f t="shared" si="38"/>
        <v>1.4011192149862919E-2</v>
      </c>
      <c r="P63" s="37">
        <f t="shared" si="42"/>
        <v>98.872575244204171</v>
      </c>
      <c r="Q63" s="37">
        <f t="shared" si="43"/>
        <v>0.28022384299725844</v>
      </c>
    </row>
    <row r="64" spans="1:19" s="19" customFormat="1" x14ac:dyDescent="0.2">
      <c r="A64" s="16" t="s">
        <v>37</v>
      </c>
      <c r="B64" s="16">
        <v>2.0238</v>
      </c>
      <c r="C64" s="17">
        <v>1E-4</v>
      </c>
      <c r="D64" s="17">
        <v>20.137699999999999</v>
      </c>
      <c r="E64" s="17">
        <v>1E-4</v>
      </c>
      <c r="F64" s="17">
        <f t="shared" si="36"/>
        <v>0.11416621558832811</v>
      </c>
      <c r="G64" s="17">
        <f t="shared" si="39"/>
        <v>1.273430919495709E-4</v>
      </c>
      <c r="H64" s="17">
        <v>26.266100000000002</v>
      </c>
      <c r="I64" s="17">
        <v>1E-4</v>
      </c>
      <c r="J64" s="17">
        <v>26.315999999999999</v>
      </c>
      <c r="K64" s="17">
        <v>1E-4</v>
      </c>
      <c r="L64" s="17">
        <f t="shared" si="40"/>
        <v>4.9899999999997391E-2</v>
      </c>
      <c r="M64" s="17">
        <f t="shared" si="41"/>
        <v>1.4142135623730951E-4</v>
      </c>
      <c r="N64" s="17">
        <f t="shared" si="37"/>
        <v>4.9436287622102082</v>
      </c>
      <c r="O64" s="17">
        <f t="shared" si="38"/>
        <v>1.4011192149862919E-2</v>
      </c>
      <c r="P64" s="40">
        <f t="shared" si="42"/>
        <v>98.872575244204171</v>
      </c>
      <c r="Q64" s="40">
        <f t="shared" si="43"/>
        <v>0.28022384299725844</v>
      </c>
    </row>
    <row r="65" spans="1:19" x14ac:dyDescent="0.2">
      <c r="A65" s="5" t="s">
        <v>38</v>
      </c>
      <c r="B65" s="5">
        <v>2.0238</v>
      </c>
      <c r="C65" s="6">
        <v>1E-4</v>
      </c>
      <c r="D65" s="6">
        <v>20.137699999999999</v>
      </c>
      <c r="E65" s="6">
        <v>1E-4</v>
      </c>
      <c r="F65" s="6">
        <f t="shared" si="36"/>
        <v>0.11798538208422409</v>
      </c>
      <c r="G65" s="6">
        <f t="shared" si="39"/>
        <v>1.1709515464882488E-4</v>
      </c>
      <c r="H65" s="6">
        <v>26.266100000000002</v>
      </c>
      <c r="I65" s="6">
        <v>1E-4</v>
      </c>
      <c r="J65" s="6">
        <v>26.315999999999999</v>
      </c>
      <c r="K65" s="6">
        <v>1E-4</v>
      </c>
      <c r="L65" s="6">
        <f t="shared" si="40"/>
        <v>4.9899999999997391E-2</v>
      </c>
      <c r="M65" s="6">
        <f t="shared" si="41"/>
        <v>1.4142135623730951E-4</v>
      </c>
      <c r="N65" s="6">
        <f t="shared" si="37"/>
        <v>4.9436287622102082</v>
      </c>
      <c r="O65" s="6">
        <f t="shared" si="38"/>
        <v>1.4011192149862919E-2</v>
      </c>
      <c r="P65" s="37">
        <f t="shared" si="42"/>
        <v>98.872575244204171</v>
      </c>
      <c r="Q65" s="37">
        <f t="shared" si="43"/>
        <v>0.28022384299725844</v>
      </c>
    </row>
    <row r="66" spans="1:19" s="23" customFormat="1" x14ac:dyDescent="0.2">
      <c r="A66" s="20" t="s">
        <v>39</v>
      </c>
      <c r="B66" s="20">
        <v>2.0238</v>
      </c>
      <c r="C66" s="21">
        <v>1E-4</v>
      </c>
      <c r="D66" s="21">
        <v>20.137699999999999</v>
      </c>
      <c r="E66" s="21">
        <v>1E-4</v>
      </c>
      <c r="F66" s="21">
        <f t="shared" si="36"/>
        <v>1.2234180135935926</v>
      </c>
      <c r="G66" s="21">
        <f t="shared" si="39"/>
        <v>1.3459587313811904E-3</v>
      </c>
      <c r="H66" s="21">
        <v>26.266100000000002</v>
      </c>
      <c r="I66" s="21">
        <v>1E-4</v>
      </c>
      <c r="J66" s="21">
        <v>26.315999999999999</v>
      </c>
      <c r="K66" s="21">
        <v>1E-4</v>
      </c>
      <c r="L66" s="21">
        <f t="shared" si="40"/>
        <v>4.9899999999997391E-2</v>
      </c>
      <c r="M66" s="21">
        <f t="shared" si="41"/>
        <v>1.4142135623730951E-4</v>
      </c>
      <c r="N66" s="21">
        <f t="shared" si="37"/>
        <v>4.9436287622102082</v>
      </c>
      <c r="O66" s="21">
        <f t="shared" si="38"/>
        <v>1.4011192149862919E-2</v>
      </c>
      <c r="P66" s="41">
        <f t="shared" si="42"/>
        <v>98.872575244204171</v>
      </c>
      <c r="Q66" s="41">
        <f t="shared" si="43"/>
        <v>0.28022384299725844</v>
      </c>
    </row>
    <row r="67" spans="1:19" s="27" customFormat="1" ht="12.75" thickBot="1" x14ac:dyDescent="0.25">
      <c r="A67" s="24" t="s">
        <v>40</v>
      </c>
      <c r="B67" s="24">
        <v>2.0238</v>
      </c>
      <c r="C67" s="25">
        <v>1E-4</v>
      </c>
      <c r="D67" s="25">
        <v>20.137699999999999</v>
      </c>
      <c r="E67" s="25">
        <v>1E-4</v>
      </c>
      <c r="F67" s="25">
        <f t="shared" si="36"/>
        <v>0.11632690611352922</v>
      </c>
      <c r="G67" s="25">
        <f t="shared" si="39"/>
        <v>1.2925006869835454E-4</v>
      </c>
      <c r="H67" s="25">
        <v>26.266100000000002</v>
      </c>
      <c r="I67" s="25">
        <v>1E-4</v>
      </c>
      <c r="J67" s="25">
        <v>26.315999999999999</v>
      </c>
      <c r="K67" s="25">
        <v>1E-4</v>
      </c>
      <c r="L67" s="25">
        <f t="shared" si="40"/>
        <v>4.9899999999997391E-2</v>
      </c>
      <c r="M67" s="25">
        <f t="shared" si="41"/>
        <v>1.4142135623730951E-4</v>
      </c>
      <c r="N67" s="25">
        <f t="shared" si="37"/>
        <v>4.9436287622102082</v>
      </c>
      <c r="O67" s="25">
        <f t="shared" si="38"/>
        <v>1.4011192149862919E-2</v>
      </c>
      <c r="P67" s="42">
        <f t="shared" si="42"/>
        <v>98.872575244204171</v>
      </c>
      <c r="Q67" s="42">
        <f t="shared" si="43"/>
        <v>0.28022384299725844</v>
      </c>
    </row>
    <row r="68" spans="1:19" x14ac:dyDescent="0.2">
      <c r="B68" s="6"/>
      <c r="C68" s="6"/>
      <c r="D68" s="6"/>
      <c r="E68" s="6"/>
      <c r="F68" s="6"/>
      <c r="G68" s="6"/>
      <c r="H68" s="6"/>
      <c r="I68" s="6"/>
      <c r="L68" s="6"/>
      <c r="M68" s="6"/>
      <c r="N68" s="6"/>
      <c r="O68" s="6"/>
      <c r="P68" s="43"/>
      <c r="Q68" s="43"/>
    </row>
    <row r="69" spans="1:19" ht="12.75" thickBot="1" x14ac:dyDescent="0.25">
      <c r="B69" s="29"/>
      <c r="C69" s="6"/>
      <c r="D69" s="29"/>
      <c r="E69" s="6"/>
      <c r="F69" s="29"/>
      <c r="G69" s="6"/>
      <c r="H69" s="6"/>
      <c r="I69" s="6"/>
      <c r="L69" s="6"/>
      <c r="M69" s="6"/>
      <c r="N69" s="6"/>
      <c r="O69" s="6"/>
      <c r="P69" s="45"/>
      <c r="Q69" s="45"/>
    </row>
    <row r="70" spans="1:19" x14ac:dyDescent="0.2">
      <c r="A70" s="2" t="s">
        <v>2</v>
      </c>
      <c r="B70" s="2" t="s">
        <v>67</v>
      </c>
      <c r="C70" s="3" t="s">
        <v>68</v>
      </c>
      <c r="D70" s="3" t="s">
        <v>20</v>
      </c>
      <c r="E70" s="3" t="s">
        <v>44</v>
      </c>
      <c r="F70" s="3" t="s">
        <v>69</v>
      </c>
      <c r="G70" s="3" t="s">
        <v>70</v>
      </c>
      <c r="H70" s="3" t="s">
        <v>47</v>
      </c>
      <c r="I70" s="3" t="s">
        <v>48</v>
      </c>
      <c r="J70" s="3" t="s">
        <v>49</v>
      </c>
      <c r="K70" s="3" t="s">
        <v>49</v>
      </c>
      <c r="L70" s="3" t="s">
        <v>50</v>
      </c>
      <c r="M70" s="3" t="s">
        <v>51</v>
      </c>
      <c r="N70" s="3" t="s">
        <v>52</v>
      </c>
      <c r="O70" s="3" t="s">
        <v>53</v>
      </c>
      <c r="P70" s="36"/>
      <c r="Q70" s="36"/>
    </row>
    <row r="71" spans="1:19" x14ac:dyDescent="0.2">
      <c r="A71" s="5" t="s">
        <v>32</v>
      </c>
      <c r="B71" s="5">
        <v>1.0067999999999999</v>
      </c>
      <c r="C71" s="6">
        <v>1E-4</v>
      </c>
      <c r="D71" s="6">
        <v>20.099499999999999</v>
      </c>
      <c r="E71" s="6">
        <v>1E-4</v>
      </c>
      <c r="F71" s="6">
        <f t="shared" ref="F71:F79" si="44">(B71*F35)/D71</f>
        <v>0.5845764077961757</v>
      </c>
      <c r="G71" s="6">
        <f>F71*SQRT(((G35/F35)^2)+((C71/B71)^2)+((E71/D71)^2))</f>
        <v>5.8235657405813893E-4</v>
      </c>
      <c r="H71" s="6">
        <v>26.2225</v>
      </c>
      <c r="I71" s="6">
        <v>1E-4</v>
      </c>
      <c r="J71" s="6">
        <v>26.272200000000002</v>
      </c>
      <c r="K71" s="6">
        <v>1E-4</v>
      </c>
      <c r="L71" s="6">
        <f>J71-H71</f>
        <v>4.970000000000141E-2</v>
      </c>
      <c r="M71" s="6">
        <f>SQRT((I71^2)+(K71^2))</f>
        <v>1.4142135623730951E-4</v>
      </c>
      <c r="N71" s="6">
        <f t="shared" ref="N71:N79" si="45">(L71*2000)/(J71-R$71)</f>
        <v>4.9331983403808994</v>
      </c>
      <c r="O71" s="6">
        <f t="shared" ref="O71:O79" si="46">N71*SQRT(((M71/L71)^2)+((K71/J71)^2)+((S$71/R$71)^2))</f>
        <v>1.4037891472552378E-2</v>
      </c>
      <c r="P71" s="37">
        <f>N71/5*100</f>
        <v>98.663966807617982</v>
      </c>
      <c r="Q71" s="37">
        <f>P71*SQRT((O71/N71)^2)</f>
        <v>0.28075782945104755</v>
      </c>
      <c r="R71" s="1">
        <f>H71-D71</f>
        <v>6.1230000000000011</v>
      </c>
      <c r="S71" s="1">
        <f>SQRT((I71^2)+(E71^2))</f>
        <v>1.4142135623730951E-4</v>
      </c>
    </row>
    <row r="72" spans="1:19" s="11" customFormat="1" x14ac:dyDescent="0.2">
      <c r="A72" s="8" t="s">
        <v>33</v>
      </c>
      <c r="B72" s="8">
        <v>1.0067999999999999</v>
      </c>
      <c r="C72" s="9">
        <v>1E-4</v>
      </c>
      <c r="D72" s="9">
        <v>20.099499999999999</v>
      </c>
      <c r="E72" s="9">
        <v>1E-4</v>
      </c>
      <c r="F72" s="9">
        <f t="shared" si="44"/>
        <v>0.5837905303310047</v>
      </c>
      <c r="G72" s="9">
        <f t="shared" ref="G72:G79" si="47">F72*SQRT(((G36/F36)^2)+((C72/B72)^2)+((E72/D72)^2))</f>
        <v>5.8157563786792317E-4</v>
      </c>
      <c r="H72" s="9">
        <v>26.2225</v>
      </c>
      <c r="I72" s="9">
        <v>1E-4</v>
      </c>
      <c r="J72" s="9">
        <v>26.272200000000002</v>
      </c>
      <c r="K72" s="9">
        <v>1E-4</v>
      </c>
      <c r="L72" s="9">
        <f t="shared" ref="L72:L79" si="48">J72-H72</f>
        <v>4.970000000000141E-2</v>
      </c>
      <c r="M72" s="9">
        <f t="shared" ref="M72:M79" si="49">SQRT((I72^2)+(K72^2))</f>
        <v>1.4142135623730951E-4</v>
      </c>
      <c r="N72" s="9">
        <f t="shared" si="45"/>
        <v>4.9331983403808994</v>
      </c>
      <c r="O72" s="9">
        <f t="shared" si="46"/>
        <v>1.4037891472552378E-2</v>
      </c>
      <c r="P72" s="38">
        <f t="shared" ref="P72:P79" si="50">N72/5*100</f>
        <v>98.663966807617982</v>
      </c>
      <c r="Q72" s="38">
        <f t="shared" ref="Q72:Q79" si="51">P72*SQRT((O72/N72)^2)</f>
        <v>0.28075782945104755</v>
      </c>
    </row>
    <row r="73" spans="1:19" x14ac:dyDescent="0.2">
      <c r="A73" s="5" t="s">
        <v>34</v>
      </c>
      <c r="B73" s="5">
        <v>1.0067999999999999</v>
      </c>
      <c r="C73" s="6">
        <v>1E-4</v>
      </c>
      <c r="D73" s="6">
        <v>20.099499999999999</v>
      </c>
      <c r="E73" s="6">
        <v>1E-4</v>
      </c>
      <c r="F73" s="6">
        <f t="shared" si="44"/>
        <v>0.59610261061868564</v>
      </c>
      <c r="G73" s="6">
        <f t="shared" si="47"/>
        <v>6.6066867255670976E-4</v>
      </c>
      <c r="H73" s="6">
        <v>26.2225</v>
      </c>
      <c r="I73" s="6">
        <v>1E-4</v>
      </c>
      <c r="J73" s="6">
        <v>26.272200000000002</v>
      </c>
      <c r="K73" s="6">
        <v>1E-4</v>
      </c>
      <c r="L73" s="6">
        <f t="shared" si="48"/>
        <v>4.970000000000141E-2</v>
      </c>
      <c r="M73" s="6">
        <f t="shared" si="49"/>
        <v>1.4142135623730951E-4</v>
      </c>
      <c r="N73" s="6">
        <f t="shared" si="45"/>
        <v>4.9331983403808994</v>
      </c>
      <c r="O73" s="6">
        <f t="shared" si="46"/>
        <v>1.4037891472552378E-2</v>
      </c>
      <c r="P73" s="37">
        <f t="shared" si="50"/>
        <v>98.663966807617982</v>
      </c>
      <c r="Q73" s="37">
        <f t="shared" si="51"/>
        <v>0.28075782945104755</v>
      </c>
    </row>
    <row r="74" spans="1:19" s="15" customFormat="1" x14ac:dyDescent="0.2">
      <c r="A74" s="12" t="s">
        <v>35</v>
      </c>
      <c r="B74" s="12">
        <v>1.0067999999999999</v>
      </c>
      <c r="C74" s="13">
        <v>1E-4</v>
      </c>
      <c r="D74" s="13">
        <v>20.099499999999999</v>
      </c>
      <c r="E74" s="13">
        <v>1E-4</v>
      </c>
      <c r="F74" s="13">
        <f t="shared" si="44"/>
        <v>5.879527702391333E-2</v>
      </c>
      <c r="G74" s="13">
        <f t="shared" si="47"/>
        <v>6.5339903905300387E-5</v>
      </c>
      <c r="H74" s="13">
        <v>26.2225</v>
      </c>
      <c r="I74" s="13">
        <v>1E-4</v>
      </c>
      <c r="J74" s="13">
        <v>26.272200000000002</v>
      </c>
      <c r="K74" s="13">
        <v>1E-4</v>
      </c>
      <c r="L74" s="13">
        <f t="shared" si="48"/>
        <v>4.970000000000141E-2</v>
      </c>
      <c r="M74" s="13">
        <f t="shared" si="49"/>
        <v>1.4142135623730951E-4</v>
      </c>
      <c r="N74" s="13">
        <f t="shared" si="45"/>
        <v>4.9331983403808994</v>
      </c>
      <c r="O74" s="13">
        <f t="shared" si="46"/>
        <v>1.4037891472552378E-2</v>
      </c>
      <c r="P74" s="39">
        <f t="shared" si="50"/>
        <v>98.663966807617982</v>
      </c>
      <c r="Q74" s="39">
        <f t="shared" si="51"/>
        <v>0.28075782945104755</v>
      </c>
    </row>
    <row r="75" spans="1:19" x14ac:dyDescent="0.2">
      <c r="A75" s="5" t="s">
        <v>36</v>
      </c>
      <c r="B75" s="5">
        <v>1.0067999999999999</v>
      </c>
      <c r="C75" s="6">
        <v>1E-4</v>
      </c>
      <c r="D75" s="6">
        <v>20.099499999999999</v>
      </c>
      <c r="E75" s="6">
        <v>1E-4</v>
      </c>
      <c r="F75" s="6">
        <f t="shared" si="44"/>
        <v>5.9930433362493832E-2</v>
      </c>
      <c r="G75" s="6">
        <f t="shared" si="47"/>
        <v>6.6352992087883854E-5</v>
      </c>
      <c r="H75" s="6">
        <v>26.2225</v>
      </c>
      <c r="I75" s="6">
        <v>1E-4</v>
      </c>
      <c r="J75" s="6">
        <v>26.272200000000002</v>
      </c>
      <c r="K75" s="6">
        <v>1E-4</v>
      </c>
      <c r="L75" s="6">
        <f t="shared" si="48"/>
        <v>4.970000000000141E-2</v>
      </c>
      <c r="M75" s="6">
        <f t="shared" si="49"/>
        <v>1.4142135623730951E-4</v>
      </c>
      <c r="N75" s="6">
        <f t="shared" si="45"/>
        <v>4.9331983403808994</v>
      </c>
      <c r="O75" s="6">
        <f t="shared" si="46"/>
        <v>1.4037891472552378E-2</v>
      </c>
      <c r="P75" s="37">
        <f t="shared" si="50"/>
        <v>98.663966807617982</v>
      </c>
      <c r="Q75" s="37">
        <f t="shared" si="51"/>
        <v>0.28075782945104755</v>
      </c>
    </row>
    <row r="76" spans="1:19" s="19" customFormat="1" x14ac:dyDescent="0.2">
      <c r="A76" s="16" t="s">
        <v>37</v>
      </c>
      <c r="B76" s="16">
        <v>1.0067999999999999</v>
      </c>
      <c r="C76" s="17">
        <v>1E-4</v>
      </c>
      <c r="D76" s="17">
        <v>20.099499999999999</v>
      </c>
      <c r="E76" s="17">
        <v>1E-4</v>
      </c>
      <c r="F76" s="17">
        <f t="shared" si="44"/>
        <v>5.6903349792945812E-2</v>
      </c>
      <c r="G76" s="17">
        <f t="shared" si="47"/>
        <v>6.3660125610649673E-5</v>
      </c>
      <c r="H76" s="17">
        <v>26.2225</v>
      </c>
      <c r="I76" s="17">
        <v>1E-4</v>
      </c>
      <c r="J76" s="17">
        <v>26.272200000000002</v>
      </c>
      <c r="K76" s="17">
        <v>1E-4</v>
      </c>
      <c r="L76" s="17">
        <f t="shared" si="48"/>
        <v>4.970000000000141E-2</v>
      </c>
      <c r="M76" s="17">
        <f t="shared" si="49"/>
        <v>1.4142135623730951E-4</v>
      </c>
      <c r="N76" s="17">
        <f t="shared" si="45"/>
        <v>4.9331983403808994</v>
      </c>
      <c r="O76" s="17">
        <f t="shared" si="46"/>
        <v>1.4037891472552378E-2</v>
      </c>
      <c r="P76" s="40">
        <f t="shared" si="50"/>
        <v>98.663966807617982</v>
      </c>
      <c r="Q76" s="40">
        <f t="shared" si="51"/>
        <v>0.28075782945104755</v>
      </c>
    </row>
    <row r="77" spans="1:19" x14ac:dyDescent="0.2">
      <c r="A77" s="5" t="s">
        <v>38</v>
      </c>
      <c r="B77" s="5">
        <v>1.0067999999999999</v>
      </c>
      <c r="C77" s="6">
        <v>1E-4</v>
      </c>
      <c r="D77" s="6">
        <v>20.099499999999999</v>
      </c>
      <c r="E77" s="6">
        <v>1E-4</v>
      </c>
      <c r="F77" s="6">
        <f t="shared" si="44"/>
        <v>5.8806919653026965E-2</v>
      </c>
      <c r="G77" s="6">
        <f t="shared" si="47"/>
        <v>5.8582743315493686E-5</v>
      </c>
      <c r="H77" s="6">
        <v>26.2225</v>
      </c>
      <c r="I77" s="6">
        <v>1E-4</v>
      </c>
      <c r="J77" s="6">
        <v>26.272200000000002</v>
      </c>
      <c r="K77" s="6">
        <v>1E-4</v>
      </c>
      <c r="L77" s="6">
        <f t="shared" si="48"/>
        <v>4.970000000000141E-2</v>
      </c>
      <c r="M77" s="6">
        <f t="shared" si="49"/>
        <v>1.4142135623730951E-4</v>
      </c>
      <c r="N77" s="6">
        <f>(L77*2000)/(J77-R$71)</f>
        <v>4.9331983403808994</v>
      </c>
      <c r="O77" s="6">
        <f t="shared" si="46"/>
        <v>1.4037891472552378E-2</v>
      </c>
      <c r="P77" s="37">
        <f t="shared" si="50"/>
        <v>98.663966807617982</v>
      </c>
      <c r="Q77" s="37">
        <f t="shared" si="51"/>
        <v>0.28075782945104755</v>
      </c>
    </row>
    <row r="78" spans="1:19" s="23" customFormat="1" x14ac:dyDescent="0.2">
      <c r="A78" s="20" t="s">
        <v>39</v>
      </c>
      <c r="B78" s="20">
        <v>1.0067999999999999</v>
      </c>
      <c r="C78" s="21">
        <v>1E-4</v>
      </c>
      <c r="D78" s="21">
        <v>20.099499999999999</v>
      </c>
      <c r="E78" s="21">
        <v>1E-4</v>
      </c>
      <c r="F78" s="21">
        <f t="shared" si="44"/>
        <v>0.60978269982721978</v>
      </c>
      <c r="G78" s="21">
        <f t="shared" si="47"/>
        <v>6.7291438360499482E-4</v>
      </c>
      <c r="H78" s="21">
        <v>26.2225</v>
      </c>
      <c r="I78" s="21">
        <v>1E-4</v>
      </c>
      <c r="J78" s="21">
        <v>26.272200000000002</v>
      </c>
      <c r="K78" s="21">
        <v>1E-4</v>
      </c>
      <c r="L78" s="21">
        <f t="shared" si="48"/>
        <v>4.970000000000141E-2</v>
      </c>
      <c r="M78" s="21">
        <f t="shared" si="49"/>
        <v>1.4142135623730951E-4</v>
      </c>
      <c r="N78" s="21">
        <f t="shared" si="45"/>
        <v>4.9331983403808994</v>
      </c>
      <c r="O78" s="21">
        <f t="shared" si="46"/>
        <v>1.4037891472552378E-2</v>
      </c>
      <c r="P78" s="41">
        <f t="shared" si="50"/>
        <v>98.663966807617982</v>
      </c>
      <c r="Q78" s="41">
        <f t="shared" si="51"/>
        <v>0.28075782945104755</v>
      </c>
    </row>
    <row r="79" spans="1:19" s="27" customFormat="1" ht="12.75" thickBot="1" x14ac:dyDescent="0.25">
      <c r="A79" s="24" t="s">
        <v>40</v>
      </c>
      <c r="B79" s="24">
        <v>1.0067999999999999</v>
      </c>
      <c r="C79" s="25">
        <v>1E-4</v>
      </c>
      <c r="D79" s="25">
        <v>20.099499999999999</v>
      </c>
      <c r="E79" s="25">
        <v>1E-4</v>
      </c>
      <c r="F79" s="25">
        <f t="shared" si="44"/>
        <v>5.7980292985958096E-2</v>
      </c>
      <c r="G79" s="25">
        <f t="shared" si="47"/>
        <v>6.4614937675629134E-5</v>
      </c>
      <c r="H79" s="25">
        <v>26.2225</v>
      </c>
      <c r="I79" s="25">
        <v>1E-4</v>
      </c>
      <c r="J79" s="25">
        <v>26.272200000000002</v>
      </c>
      <c r="K79" s="25">
        <v>1E-4</v>
      </c>
      <c r="L79" s="25">
        <f t="shared" si="48"/>
        <v>4.970000000000141E-2</v>
      </c>
      <c r="M79" s="25">
        <f t="shared" si="49"/>
        <v>1.4142135623730951E-4</v>
      </c>
      <c r="N79" s="25">
        <f t="shared" si="45"/>
        <v>4.9331983403808994</v>
      </c>
      <c r="O79" s="25">
        <f t="shared" si="46"/>
        <v>1.4037891472552378E-2</v>
      </c>
      <c r="P79" s="42">
        <f t="shared" si="50"/>
        <v>98.663966807617982</v>
      </c>
      <c r="Q79" s="42">
        <f t="shared" si="51"/>
        <v>0.28075782945104755</v>
      </c>
    </row>
    <row r="84" spans="1:18" ht="12.75" thickBot="1" x14ac:dyDescent="0.25"/>
    <row r="85" spans="1:18" ht="12.75" thickBot="1" x14ac:dyDescent="0.25">
      <c r="A85" s="46" t="s">
        <v>2</v>
      </c>
      <c r="B85" s="46" t="s">
        <v>32</v>
      </c>
      <c r="C85" s="47" t="s">
        <v>33</v>
      </c>
      <c r="D85" s="46" t="s">
        <v>34</v>
      </c>
      <c r="E85" s="48" t="s">
        <v>35</v>
      </c>
      <c r="F85" s="46" t="s">
        <v>36</v>
      </c>
      <c r="G85" s="49" t="s">
        <v>37</v>
      </c>
      <c r="H85" s="46" t="s">
        <v>38</v>
      </c>
      <c r="I85" s="50" t="s">
        <v>39</v>
      </c>
      <c r="J85" s="51" t="s">
        <v>40</v>
      </c>
    </row>
    <row r="86" spans="1:18" x14ac:dyDescent="0.2">
      <c r="B86" s="52">
        <v>116.82351541081259</v>
      </c>
      <c r="C86" s="53">
        <v>116.66646328394086</v>
      </c>
      <c r="D86" s="52">
        <v>119.1269466049314</v>
      </c>
      <c r="E86" s="54">
        <v>11.749825788181711</v>
      </c>
      <c r="F86" s="52">
        <v>11.976678860329773</v>
      </c>
      <c r="G86" s="55">
        <v>11.371737334601606</v>
      </c>
      <c r="H86" s="52">
        <v>11.752152486357588</v>
      </c>
      <c r="I86" s="56">
        <v>121.86081696158753</v>
      </c>
      <c r="J86" s="57">
        <v>11.58695691587028</v>
      </c>
    </row>
    <row r="87" spans="1:18" x14ac:dyDescent="0.2">
      <c r="B87" s="30">
        <v>11.670335228942426</v>
      </c>
      <c r="C87" s="31">
        <v>11.65464617042911</v>
      </c>
      <c r="D87" s="30">
        <v>11.900441420471068</v>
      </c>
      <c r="E87" s="32">
        <v>1.1737740072925567</v>
      </c>
      <c r="F87" s="30">
        <v>1.1964359807006801</v>
      </c>
      <c r="G87" s="33">
        <v>1.1360040516123504</v>
      </c>
      <c r="H87" s="30">
        <v>1.17400643778905</v>
      </c>
      <c r="I87" s="34">
        <v>12.173547253851018</v>
      </c>
      <c r="J87" s="35">
        <v>1.1575038725380062</v>
      </c>
    </row>
    <row r="88" spans="1:18" x14ac:dyDescent="0.2">
      <c r="B88" s="30">
        <v>5.8407696780918146</v>
      </c>
      <c r="C88" s="31">
        <v>5.8329176176801196</v>
      </c>
      <c r="D88" s="30">
        <v>5.9559332307966733</v>
      </c>
      <c r="E88" s="32">
        <v>0.58745044561568749</v>
      </c>
      <c r="F88" s="30">
        <v>0.59879231065480221</v>
      </c>
      <c r="G88" s="33">
        <v>0.56854733721716288</v>
      </c>
      <c r="H88" s="30">
        <v>0.58756677243660149</v>
      </c>
      <c r="I88" s="34">
        <v>6.0926172453706204</v>
      </c>
      <c r="J88" s="35">
        <v>0.57930756815170759</v>
      </c>
    </row>
    <row r="89" spans="1:18" x14ac:dyDescent="0.2">
      <c r="B89" s="30">
        <v>1.1728461758956428</v>
      </c>
      <c r="C89" s="31">
        <v>1.1712694557826582</v>
      </c>
      <c r="D89" s="30">
        <v>1.1959714042194167</v>
      </c>
      <c r="E89" s="32">
        <v>0.11796202326773546</v>
      </c>
      <c r="F89" s="30">
        <v>0.12023950787537983</v>
      </c>
      <c r="G89" s="33">
        <v>0.11416621558832811</v>
      </c>
      <c r="H89" s="30">
        <v>0.11798538208422409</v>
      </c>
      <c r="I89" s="34">
        <v>1.2234180135935926</v>
      </c>
      <c r="J89" s="35">
        <v>0.11632690611352922</v>
      </c>
    </row>
    <row r="90" spans="1:18" x14ac:dyDescent="0.2">
      <c r="B90" s="30">
        <v>0.5845764077961757</v>
      </c>
      <c r="C90" s="31">
        <v>0.5837905303310047</v>
      </c>
      <c r="D90" s="30">
        <v>0.59610261061868564</v>
      </c>
      <c r="E90" s="32">
        <v>5.879527702391333E-2</v>
      </c>
      <c r="F90" s="30">
        <v>5.9930433362493832E-2</v>
      </c>
      <c r="G90" s="33">
        <v>5.6903349792945812E-2</v>
      </c>
      <c r="H90" s="30">
        <v>5.8806919653026965E-2</v>
      </c>
      <c r="I90" s="34">
        <v>0.60978269982721978</v>
      </c>
      <c r="J90" s="35">
        <v>5.7980292985958096E-2</v>
      </c>
      <c r="P90" s="28" t="s">
        <v>54</v>
      </c>
      <c r="R90" s="28" t="s">
        <v>54</v>
      </c>
    </row>
    <row r="91" spans="1:18" ht="12.75" thickBot="1" x14ac:dyDescent="0.25"/>
    <row r="92" spans="1:18" x14ac:dyDescent="0.2">
      <c r="A92" s="96" t="s">
        <v>54</v>
      </c>
      <c r="B92" s="2">
        <v>0.11565119283693093</v>
      </c>
      <c r="C92" s="58">
        <v>0.11549611028996006</v>
      </c>
      <c r="D92" s="3">
        <v>0.1313625200396821</v>
      </c>
      <c r="E92" s="59">
        <v>1.2992064590947931E-2</v>
      </c>
      <c r="F92" s="3">
        <v>1.3193003669322138E-2</v>
      </c>
      <c r="G92" s="60">
        <v>1.2658909517460374E-2</v>
      </c>
      <c r="H92" s="3">
        <v>1.1634045495280418E-2</v>
      </c>
      <c r="I92" s="61">
        <v>0.13379144705944379</v>
      </c>
      <c r="J92" s="62">
        <v>1.2848277299044251E-2</v>
      </c>
      <c r="O92" s="1">
        <v>98.663966807617982</v>
      </c>
      <c r="P92" s="1">
        <v>0.28075782945104755</v>
      </c>
      <c r="Q92" s="1">
        <f>O92/O$92*100</f>
        <v>100</v>
      </c>
      <c r="R92" s="1">
        <f>Q92*SQRT(((P$92/O$92)^2)+((P92/O92)^2))</f>
        <v>0.40242810318614408</v>
      </c>
    </row>
    <row r="93" spans="1:18" x14ac:dyDescent="0.2">
      <c r="A93" s="97"/>
      <c r="B93" s="5">
        <v>1.1567943442689377E-2</v>
      </c>
      <c r="C93" s="9">
        <v>1.1552431300814006E-2</v>
      </c>
      <c r="D93" s="6">
        <v>1.3136217322578707E-2</v>
      </c>
      <c r="E93" s="13">
        <v>1.2991957769168973E-3</v>
      </c>
      <c r="F93" s="6">
        <v>1.3192997163457263E-3</v>
      </c>
      <c r="G93" s="17">
        <v>1.2658632831915614E-3</v>
      </c>
      <c r="H93" s="6">
        <v>1.1636886929168007E-3</v>
      </c>
      <c r="I93" s="21">
        <v>1.3379229771683291E-2</v>
      </c>
      <c r="J93" s="63">
        <v>1.2848097721704658E-3</v>
      </c>
      <c r="O93" s="1">
        <v>98.872575244204171</v>
      </c>
      <c r="P93" s="1">
        <v>0.28022384299725844</v>
      </c>
      <c r="Q93" s="1">
        <f>O93/O$92*100</f>
        <v>100.21143325505344</v>
      </c>
      <c r="R93" s="1">
        <f t="shared" ref="R93:R96" si="52">Q93*SQRT(((P$92/O$92)^2)+((P93/O93)^2))</f>
        <v>0.40247164951842007</v>
      </c>
    </row>
    <row r="94" spans="1:18" x14ac:dyDescent="0.2">
      <c r="A94" s="97"/>
      <c r="B94" s="5">
        <v>5.8112598702271161E-3</v>
      </c>
      <c r="C94" s="9">
        <v>5.8034670597125479E-3</v>
      </c>
      <c r="D94" s="6">
        <v>6.594324192046877E-3</v>
      </c>
      <c r="E94" s="13">
        <v>6.521799710422063E-4</v>
      </c>
      <c r="F94" s="6">
        <v>6.6228691438217425E-4</v>
      </c>
      <c r="G94" s="17">
        <v>6.3542205514279101E-4</v>
      </c>
      <c r="H94" s="6">
        <v>5.8458948995987134E-4</v>
      </c>
      <c r="I94" s="21">
        <v>6.7164926945756948E-3</v>
      </c>
      <c r="J94" s="63">
        <v>6.4494748721401673E-4</v>
      </c>
      <c r="O94" s="1">
        <v>98.281071977018158</v>
      </c>
      <c r="P94" s="1">
        <v>0.28023208163417179</v>
      </c>
      <c r="Q94" s="1">
        <f>O94/O$92*100</f>
        <v>99.611920295738344</v>
      </c>
      <c r="R94" s="1">
        <f t="shared" si="52"/>
        <v>0.40127064180269695</v>
      </c>
    </row>
    <row r="95" spans="1:18" x14ac:dyDescent="0.2">
      <c r="A95" s="97"/>
      <c r="B95" s="5">
        <v>1.1640141250480005E-3</v>
      </c>
      <c r="C95" s="9">
        <v>1.162453219535333E-3</v>
      </c>
      <c r="D95" s="6">
        <v>1.3214998420769206E-3</v>
      </c>
      <c r="E95" s="13">
        <v>1.3069801998393378E-4</v>
      </c>
      <c r="F95" s="6">
        <v>1.3272146792260909E-4</v>
      </c>
      <c r="G95" s="17">
        <v>1.273430919495709E-4</v>
      </c>
      <c r="H95" s="6">
        <v>1.1709515464882488E-4</v>
      </c>
      <c r="I95" s="21">
        <v>1.3459587313811904E-3</v>
      </c>
      <c r="J95" s="63">
        <v>1.2925006869835454E-4</v>
      </c>
      <c r="O95" s="1">
        <v>97.80578898225555</v>
      </c>
      <c r="P95" s="1">
        <v>0.33013105125911385</v>
      </c>
      <c r="Q95" s="1">
        <f>O95/O$92*100</f>
        <v>99.130201376318297</v>
      </c>
      <c r="R95" s="1">
        <f t="shared" si="52"/>
        <v>0.43764119144152736</v>
      </c>
    </row>
    <row r="96" spans="1:18" ht="12.75" thickBot="1" x14ac:dyDescent="0.25">
      <c r="A96" s="97"/>
      <c r="B96" s="64">
        <v>5.8235657405813893E-4</v>
      </c>
      <c r="C96" s="65">
        <v>5.8157563786792317E-4</v>
      </c>
      <c r="D96" s="66">
        <v>6.6066867255670976E-4</v>
      </c>
      <c r="E96" s="67">
        <v>6.5339903905300387E-5</v>
      </c>
      <c r="F96" s="66">
        <v>6.6352992087883854E-5</v>
      </c>
      <c r="G96" s="68">
        <v>6.3660125610649673E-5</v>
      </c>
      <c r="H96" s="66">
        <v>5.8582743315493686E-5</v>
      </c>
      <c r="I96" s="69">
        <v>6.7291438360499482E-4</v>
      </c>
      <c r="J96" s="26">
        <v>6.4614937675629134E-5</v>
      </c>
      <c r="O96" s="1">
        <v>95.81116827999162</v>
      </c>
      <c r="P96" s="1">
        <v>0.32889245803504996</v>
      </c>
      <c r="Q96" s="1">
        <f>O96/O$92*100</f>
        <v>97.10857102148654</v>
      </c>
      <c r="R96" s="1">
        <f t="shared" si="52"/>
        <v>0.43298830005298816</v>
      </c>
    </row>
    <row r="101" spans="1:10" x14ac:dyDescent="0.2">
      <c r="B101" s="30">
        <v>0.5845764077961757</v>
      </c>
      <c r="C101" s="31">
        <v>0.5837905303310047</v>
      </c>
      <c r="D101" s="30">
        <v>0.59610261061868564</v>
      </c>
      <c r="E101" s="32">
        <v>5.879527702391333E-2</v>
      </c>
      <c r="F101" s="30">
        <v>5.9930433362493832E-2</v>
      </c>
      <c r="G101" s="33">
        <v>5.6903349792945812E-2</v>
      </c>
      <c r="H101" s="30">
        <v>5.8806919653026965E-2</v>
      </c>
      <c r="I101" s="34">
        <v>0.60978269982721978</v>
      </c>
      <c r="J101" s="35">
        <v>5.7980292985958096E-2</v>
      </c>
    </row>
    <row r="102" spans="1:10" x14ac:dyDescent="0.2">
      <c r="B102" s="30">
        <v>1.1728461758956428</v>
      </c>
      <c r="C102" s="31">
        <v>1.1712694557826582</v>
      </c>
      <c r="D102" s="30">
        <v>1.1959714042194167</v>
      </c>
      <c r="E102" s="32">
        <v>0.11796202326773546</v>
      </c>
      <c r="F102" s="30">
        <v>0.12023950787537983</v>
      </c>
      <c r="G102" s="33">
        <v>0.11416621558832811</v>
      </c>
      <c r="H102" s="30">
        <v>0.11798538208422409</v>
      </c>
      <c r="I102" s="34">
        <v>1.2234180135935926</v>
      </c>
      <c r="J102" s="35">
        <v>0.11632690611352922</v>
      </c>
    </row>
    <row r="103" spans="1:10" x14ac:dyDescent="0.2">
      <c r="B103" s="30">
        <v>5.8407696780918146</v>
      </c>
      <c r="C103" s="31">
        <v>5.8329176176801196</v>
      </c>
      <c r="D103" s="30">
        <v>5.9559332307966733</v>
      </c>
      <c r="E103" s="32">
        <v>0.58745044561568749</v>
      </c>
      <c r="F103" s="30">
        <v>0.59879231065480221</v>
      </c>
      <c r="G103" s="33">
        <v>0.56854733721716288</v>
      </c>
      <c r="H103" s="30">
        <v>0.58756677243660149</v>
      </c>
      <c r="I103" s="34">
        <v>6.0926172453706204</v>
      </c>
      <c r="J103" s="35">
        <v>0.57930756815170759</v>
      </c>
    </row>
    <row r="104" spans="1:10" x14ac:dyDescent="0.2">
      <c r="B104" s="30">
        <v>11.670335228942426</v>
      </c>
      <c r="C104" s="31">
        <v>11.65464617042911</v>
      </c>
      <c r="D104" s="30">
        <v>11.900441420471068</v>
      </c>
      <c r="E104" s="32">
        <v>1.1737740072925567</v>
      </c>
      <c r="F104" s="30">
        <v>1.1964359807006801</v>
      </c>
      <c r="G104" s="33">
        <v>1.1360040516123504</v>
      </c>
      <c r="H104" s="30">
        <v>1.17400643778905</v>
      </c>
      <c r="I104" s="34">
        <v>12.173547253851018</v>
      </c>
      <c r="J104" s="35">
        <v>1.1575038725380062</v>
      </c>
    </row>
    <row r="105" spans="1:10" x14ac:dyDescent="0.2">
      <c r="B105" s="52">
        <v>116.82351541081259</v>
      </c>
      <c r="C105" s="53">
        <v>116.66646328394086</v>
      </c>
      <c r="D105" s="52">
        <v>119.1269466049314</v>
      </c>
      <c r="E105" s="54">
        <v>11.749825788181711</v>
      </c>
      <c r="F105" s="52">
        <v>11.976678860329773</v>
      </c>
      <c r="G105" s="55">
        <v>11.371737334601606</v>
      </c>
      <c r="H105" s="52">
        <v>11.752152486357588</v>
      </c>
      <c r="I105" s="56">
        <v>121.86081696158753</v>
      </c>
      <c r="J105" s="57">
        <v>11.58695691587028</v>
      </c>
    </row>
    <row r="106" spans="1:10" ht="12.75" thickBot="1" x14ac:dyDescent="0.25"/>
    <row r="107" spans="1:10" x14ac:dyDescent="0.2">
      <c r="A107" s="96" t="s">
        <v>54</v>
      </c>
      <c r="B107" s="2">
        <v>5.8235657405813893E-4</v>
      </c>
      <c r="C107" s="58">
        <v>5.8157563786792317E-4</v>
      </c>
      <c r="D107" s="3">
        <v>6.6066867255670976E-4</v>
      </c>
      <c r="E107" s="59">
        <v>6.5339903905300387E-5</v>
      </c>
      <c r="F107" s="3">
        <v>6.6352992087883854E-5</v>
      </c>
      <c r="G107" s="60">
        <v>6.3660125610649673E-5</v>
      </c>
      <c r="H107" s="3">
        <v>5.8582743315493686E-5</v>
      </c>
      <c r="I107" s="61">
        <v>6.7291438360499482E-4</v>
      </c>
      <c r="J107" s="62">
        <v>6.4614937675629134E-5</v>
      </c>
    </row>
    <row r="108" spans="1:10" x14ac:dyDescent="0.2">
      <c r="A108" s="97"/>
      <c r="B108" s="5">
        <v>1.1640141250480005E-3</v>
      </c>
      <c r="C108" s="9">
        <v>1.162453219535333E-3</v>
      </c>
      <c r="D108" s="6">
        <v>1.3214998420769206E-3</v>
      </c>
      <c r="E108" s="13">
        <v>1.3069801998393378E-4</v>
      </c>
      <c r="F108" s="6">
        <v>1.3272146792260909E-4</v>
      </c>
      <c r="G108" s="17">
        <v>1.273430919495709E-4</v>
      </c>
      <c r="H108" s="6">
        <v>1.1709515464882488E-4</v>
      </c>
      <c r="I108" s="21">
        <v>1.3459587313811904E-3</v>
      </c>
      <c r="J108" s="63">
        <v>1.2925006869835454E-4</v>
      </c>
    </row>
    <row r="109" spans="1:10" x14ac:dyDescent="0.2">
      <c r="A109" s="97"/>
      <c r="B109" s="5">
        <v>5.8112598702271161E-3</v>
      </c>
      <c r="C109" s="9">
        <v>5.8034670597125479E-3</v>
      </c>
      <c r="D109" s="6">
        <v>6.594324192046877E-3</v>
      </c>
      <c r="E109" s="13">
        <v>6.521799710422063E-4</v>
      </c>
      <c r="F109" s="6">
        <v>6.6228691438217425E-4</v>
      </c>
      <c r="G109" s="17">
        <v>6.3542205514279101E-4</v>
      </c>
      <c r="H109" s="6">
        <v>5.8458948995987134E-4</v>
      </c>
      <c r="I109" s="21">
        <v>6.7164926945756948E-3</v>
      </c>
      <c r="J109" s="63">
        <v>6.4494748721401673E-4</v>
      </c>
    </row>
    <row r="110" spans="1:10" x14ac:dyDescent="0.2">
      <c r="A110" s="97"/>
      <c r="B110" s="5">
        <v>1.1567943442689377E-2</v>
      </c>
      <c r="C110" s="9">
        <v>1.1552431300814006E-2</v>
      </c>
      <c r="D110" s="6">
        <v>1.3136217322578707E-2</v>
      </c>
      <c r="E110" s="13">
        <v>1.2991957769168973E-3</v>
      </c>
      <c r="F110" s="6">
        <v>1.3192997163457263E-3</v>
      </c>
      <c r="G110" s="17">
        <v>1.2658632831915614E-3</v>
      </c>
      <c r="H110" s="6">
        <v>1.1636886929168007E-3</v>
      </c>
      <c r="I110" s="21">
        <v>1.3379229771683291E-2</v>
      </c>
      <c r="J110" s="63">
        <v>1.2848097721704658E-3</v>
      </c>
    </row>
    <row r="111" spans="1:10" ht="12.75" thickBot="1" x14ac:dyDescent="0.25">
      <c r="A111" s="97"/>
      <c r="B111" s="64">
        <v>0.11565119283693093</v>
      </c>
      <c r="C111" s="65">
        <v>0.11549611028996006</v>
      </c>
      <c r="D111" s="66">
        <v>0.1313625200396821</v>
      </c>
      <c r="E111" s="67">
        <v>1.2992064590947931E-2</v>
      </c>
      <c r="F111" s="66">
        <v>1.3193003669322138E-2</v>
      </c>
      <c r="G111" s="68">
        <v>1.2658909517460374E-2</v>
      </c>
      <c r="H111" s="66">
        <v>1.1634045495280418E-2</v>
      </c>
      <c r="I111" s="69">
        <v>0.13379144705944379</v>
      </c>
      <c r="J111" s="26">
        <v>1.2848277299044251E-2</v>
      </c>
    </row>
  </sheetData>
  <mergeCells count="5">
    <mergeCell ref="R6:AI6"/>
    <mergeCell ref="I7:I16"/>
    <mergeCell ref="B21:O21"/>
    <mergeCell ref="A92:A96"/>
    <mergeCell ref="A107:A11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92"/>
  <sheetViews>
    <sheetView workbookViewId="0">
      <pane xSplit="7" ySplit="1" topLeftCell="T2" activePane="bottomRight" state="frozen"/>
      <selection pane="topRight" activeCell="H1" sqref="H1"/>
      <selection pane="bottomLeft" activeCell="A2" sqref="A2"/>
      <selection pane="bottomRight" activeCell="AG6" sqref="AG6"/>
    </sheetView>
  </sheetViews>
  <sheetFormatPr defaultColWidth="9.140625" defaultRowHeight="15" x14ac:dyDescent="0.25"/>
  <cols>
    <col min="1" max="1" width="4" customWidth="1"/>
    <col min="2" max="2" width="4.285156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21.42578125" bestFit="1" customWidth="1"/>
    <col min="8" max="8" width="10.7109375" customWidth="1"/>
    <col min="9" max="9" width="9" customWidth="1"/>
    <col min="10" max="10" width="11.140625" customWidth="1"/>
    <col min="11" max="11" width="11.7109375" customWidth="1"/>
    <col min="12" max="12" width="9" customWidth="1"/>
    <col min="13" max="13" width="11.140625" customWidth="1"/>
    <col min="14" max="14" width="12.7109375" customWidth="1"/>
    <col min="15" max="15" width="9" customWidth="1"/>
    <col min="16" max="16" width="11.140625" customWidth="1"/>
    <col min="17" max="17" width="11.7109375" customWidth="1"/>
    <col min="18" max="18" width="9" customWidth="1"/>
    <col min="19" max="19" width="11.140625" customWidth="1"/>
    <col min="20" max="20" width="11.7109375" customWidth="1"/>
    <col min="21" max="21" width="9" customWidth="1"/>
    <col min="22" max="22" width="11.140625" customWidth="1"/>
    <col min="23" max="23" width="11.7109375" customWidth="1"/>
    <col min="24" max="24" width="9" customWidth="1"/>
    <col min="25" max="25" width="11.140625" customWidth="1"/>
    <col min="26" max="26" width="10.7109375" customWidth="1"/>
    <col min="27" max="27" width="9" customWidth="1"/>
    <col min="28" max="28" width="11.140625" customWidth="1"/>
    <col min="29" max="29" width="12.7109375" customWidth="1"/>
    <col min="30" max="30" width="9" customWidth="1"/>
    <col min="31" max="31" width="11.140625" customWidth="1"/>
    <col min="32" max="32" width="11.7109375" customWidth="1"/>
    <col min="33" max="33" width="9" customWidth="1"/>
    <col min="34" max="34" width="11.140625" customWidth="1"/>
    <col min="35" max="35" width="11.7109375" customWidth="1"/>
    <col min="36" max="36" width="9" customWidth="1"/>
    <col min="37" max="37" width="11.140625" customWidth="1"/>
    <col min="38" max="38" width="11.7109375" customWidth="1"/>
    <col min="39" max="39" width="9" customWidth="1"/>
    <col min="40" max="40" width="11.140625" customWidth="1"/>
    <col min="41" max="41" width="10.7109375" customWidth="1"/>
    <col min="42" max="42" width="9" customWidth="1"/>
    <col min="43" max="43" width="11.140625" customWidth="1"/>
    <col min="44" max="44" width="10.7109375" customWidth="1"/>
    <col min="45" max="45" width="15.140625" customWidth="1"/>
    <col min="46" max="46" width="10.7109375" customWidth="1"/>
    <col min="47" max="47" width="9" customWidth="1"/>
    <col min="48" max="48" width="15.140625" customWidth="1"/>
    <col min="49" max="51" width="10.7109375" customWidth="1"/>
    <col min="52" max="52" width="9" customWidth="1"/>
    <col min="53" max="53" width="15.140625" customWidth="1"/>
    <col min="54" max="56" width="10.7109375" customWidth="1"/>
    <col min="57" max="57" width="9" customWidth="1"/>
    <col min="58" max="58" width="15.140625" customWidth="1"/>
    <col min="59" max="61" width="9.7109375" customWidth="1"/>
    <col min="62" max="62" width="9" customWidth="1"/>
    <col min="63" max="63" width="15.140625" customWidth="1"/>
    <col min="64" max="66" width="10.7109375" customWidth="1"/>
    <col min="67" max="67" width="9" customWidth="1"/>
    <col min="68" max="68" width="15.140625" customWidth="1"/>
    <col min="69" max="71" width="9.7109375" customWidth="1"/>
    <col min="72" max="72" width="9" customWidth="1"/>
    <col min="73" max="73" width="15.28515625" customWidth="1"/>
  </cols>
  <sheetData>
    <row r="1" spans="1:73" ht="18" customHeight="1" x14ac:dyDescent="0.25">
      <c r="A1" s="98" t="s">
        <v>73</v>
      </c>
      <c r="B1" s="99"/>
      <c r="C1" s="99"/>
      <c r="D1" s="99"/>
      <c r="E1" s="99"/>
      <c r="F1" s="99"/>
      <c r="G1" s="100"/>
      <c r="H1" s="98" t="s">
        <v>74</v>
      </c>
      <c r="I1" s="99"/>
      <c r="J1" s="100"/>
      <c r="K1" s="98" t="s">
        <v>75</v>
      </c>
      <c r="L1" s="99"/>
      <c r="M1" s="100"/>
      <c r="N1" s="98" t="s">
        <v>76</v>
      </c>
      <c r="O1" s="99"/>
      <c r="P1" s="100"/>
      <c r="Q1" s="101" t="s">
        <v>77</v>
      </c>
      <c r="R1" s="102"/>
      <c r="S1" s="103"/>
      <c r="T1" s="98" t="s">
        <v>78</v>
      </c>
      <c r="U1" s="99"/>
      <c r="V1" s="100"/>
      <c r="W1" s="101" t="s">
        <v>79</v>
      </c>
      <c r="X1" s="102"/>
      <c r="Y1" s="103"/>
      <c r="Z1" s="104" t="s">
        <v>80</v>
      </c>
      <c r="AA1" s="105"/>
      <c r="AB1" s="106"/>
      <c r="AC1" s="107" t="s">
        <v>81</v>
      </c>
      <c r="AD1" s="108"/>
      <c r="AE1" s="109"/>
      <c r="AF1" s="98" t="s">
        <v>82</v>
      </c>
      <c r="AG1" s="99"/>
      <c r="AH1" s="100"/>
      <c r="AI1" s="98" t="s">
        <v>83</v>
      </c>
      <c r="AJ1" s="99"/>
      <c r="AK1" s="100"/>
      <c r="AL1" s="98" t="s">
        <v>84</v>
      </c>
      <c r="AM1" s="99"/>
      <c r="AN1" s="100"/>
      <c r="AO1" s="98" t="s">
        <v>85</v>
      </c>
      <c r="AP1" s="99"/>
      <c r="AQ1" s="100"/>
      <c r="AR1" s="98" t="s">
        <v>86</v>
      </c>
      <c r="AS1" s="99"/>
      <c r="AT1" s="99"/>
      <c r="AU1" s="99"/>
      <c r="AV1" s="100"/>
      <c r="AW1" s="98" t="s">
        <v>87</v>
      </c>
      <c r="AX1" s="99"/>
      <c r="AY1" s="99"/>
      <c r="AZ1" s="99"/>
      <c r="BA1" s="100"/>
      <c r="BB1" s="98" t="s">
        <v>88</v>
      </c>
      <c r="BC1" s="99"/>
      <c r="BD1" s="99"/>
      <c r="BE1" s="99"/>
      <c r="BF1" s="100"/>
      <c r="BG1" s="98" t="s">
        <v>89</v>
      </c>
      <c r="BH1" s="99"/>
      <c r="BI1" s="99"/>
      <c r="BJ1" s="99"/>
      <c r="BK1" s="100"/>
      <c r="BL1" s="98" t="s">
        <v>90</v>
      </c>
      <c r="BM1" s="99"/>
      <c r="BN1" s="99"/>
      <c r="BO1" s="99"/>
      <c r="BP1" s="100"/>
      <c r="BQ1" s="98" t="s">
        <v>91</v>
      </c>
      <c r="BR1" s="99"/>
      <c r="BS1" s="99"/>
      <c r="BT1" s="99"/>
      <c r="BU1" s="100"/>
    </row>
    <row r="2" spans="1:73" ht="18" customHeight="1" x14ac:dyDescent="0.25">
      <c r="A2" s="70" t="s">
        <v>92</v>
      </c>
      <c r="B2" s="70" t="s">
        <v>93</v>
      </c>
      <c r="C2" s="70" t="s">
        <v>94</v>
      </c>
      <c r="D2" s="70" t="s">
        <v>95</v>
      </c>
      <c r="E2" s="70" t="s">
        <v>96</v>
      </c>
      <c r="F2" s="70" t="s">
        <v>97</v>
      </c>
      <c r="G2" s="70" t="s">
        <v>98</v>
      </c>
      <c r="H2" s="70" t="s">
        <v>99</v>
      </c>
      <c r="I2" s="70" t="s">
        <v>100</v>
      </c>
      <c r="J2" s="70" t="s">
        <v>101</v>
      </c>
      <c r="K2" s="70" t="s">
        <v>99</v>
      </c>
      <c r="L2" s="70" t="s">
        <v>100</v>
      </c>
      <c r="M2" s="70" t="s">
        <v>101</v>
      </c>
      <c r="N2" s="70" t="s">
        <v>99</v>
      </c>
      <c r="O2" s="70" t="s">
        <v>100</v>
      </c>
      <c r="P2" s="70" t="s">
        <v>101</v>
      </c>
      <c r="Q2" s="71" t="s">
        <v>99</v>
      </c>
      <c r="R2" s="71" t="s">
        <v>100</v>
      </c>
      <c r="S2" s="71" t="s">
        <v>101</v>
      </c>
      <c r="T2" s="70" t="s">
        <v>99</v>
      </c>
      <c r="U2" s="70" t="s">
        <v>100</v>
      </c>
      <c r="V2" s="70" t="s">
        <v>101</v>
      </c>
      <c r="W2" s="71" t="s">
        <v>99</v>
      </c>
      <c r="X2" s="71" t="s">
        <v>100</v>
      </c>
      <c r="Y2" s="71" t="s">
        <v>101</v>
      </c>
      <c r="Z2" s="72" t="s">
        <v>99</v>
      </c>
      <c r="AA2" s="72" t="s">
        <v>100</v>
      </c>
      <c r="AB2" s="72" t="s">
        <v>101</v>
      </c>
      <c r="AC2" s="73" t="s">
        <v>99</v>
      </c>
      <c r="AD2" s="73" t="s">
        <v>100</v>
      </c>
      <c r="AE2" s="73" t="s">
        <v>101</v>
      </c>
      <c r="AF2" s="70" t="s">
        <v>99</v>
      </c>
      <c r="AG2" s="70" t="s">
        <v>100</v>
      </c>
      <c r="AH2" s="70" t="s">
        <v>101</v>
      </c>
      <c r="AI2" s="70" t="s">
        <v>99</v>
      </c>
      <c r="AJ2" s="70" t="s">
        <v>100</v>
      </c>
      <c r="AK2" s="70" t="s">
        <v>101</v>
      </c>
      <c r="AL2" s="70" t="s">
        <v>99</v>
      </c>
      <c r="AM2" s="70" t="s">
        <v>100</v>
      </c>
      <c r="AN2" s="70" t="s">
        <v>101</v>
      </c>
      <c r="AO2" s="70" t="s">
        <v>99</v>
      </c>
      <c r="AP2" s="70" t="s">
        <v>100</v>
      </c>
      <c r="AQ2" s="70" t="s">
        <v>101</v>
      </c>
      <c r="AR2" s="70" t="s">
        <v>99</v>
      </c>
      <c r="AS2" s="70" t="s">
        <v>102</v>
      </c>
      <c r="AT2" s="70"/>
      <c r="AU2" s="70" t="s">
        <v>100</v>
      </c>
      <c r="AV2" s="70" t="s">
        <v>102</v>
      </c>
      <c r="AW2" s="70" t="s">
        <v>99</v>
      </c>
      <c r="AX2" s="70"/>
      <c r="AY2" s="70"/>
      <c r="AZ2" s="70" t="s">
        <v>100</v>
      </c>
      <c r="BA2" s="70" t="s">
        <v>102</v>
      </c>
      <c r="BB2" s="70" t="s">
        <v>99</v>
      </c>
      <c r="BC2" s="70"/>
      <c r="BD2" s="70"/>
      <c r="BE2" s="70" t="s">
        <v>100</v>
      </c>
      <c r="BF2" s="70" t="s">
        <v>102</v>
      </c>
      <c r="BG2" s="70" t="s">
        <v>99</v>
      </c>
      <c r="BH2" s="70"/>
      <c r="BI2" s="70"/>
      <c r="BJ2" s="70" t="s">
        <v>100</v>
      </c>
      <c r="BK2" s="70" t="s">
        <v>102</v>
      </c>
      <c r="BL2" s="70" t="s">
        <v>99</v>
      </c>
      <c r="BM2" s="70"/>
      <c r="BN2" s="70"/>
      <c r="BO2" s="70" t="s">
        <v>100</v>
      </c>
      <c r="BP2" s="70" t="s">
        <v>102</v>
      </c>
      <c r="BQ2" s="70" t="s">
        <v>99</v>
      </c>
      <c r="BR2" s="70"/>
      <c r="BS2" s="70"/>
      <c r="BT2" s="70" t="s">
        <v>100</v>
      </c>
      <c r="BU2" s="70" t="s">
        <v>102</v>
      </c>
    </row>
    <row r="3" spans="1:73" x14ac:dyDescent="0.25">
      <c r="A3" s="74"/>
      <c r="B3" s="74" t="b">
        <v>0</v>
      </c>
      <c r="C3" s="74" t="s">
        <v>103</v>
      </c>
      <c r="D3" s="75">
        <v>43418.444212962997</v>
      </c>
      <c r="E3" s="76" t="s">
        <v>73</v>
      </c>
      <c r="F3" s="77" t="s">
        <v>92</v>
      </c>
      <c r="G3" s="74" t="s">
        <v>104</v>
      </c>
      <c r="H3" s="78">
        <v>1280.4970000000001</v>
      </c>
      <c r="I3" s="78">
        <v>12.452798990709301</v>
      </c>
      <c r="J3" s="78"/>
      <c r="K3" s="77">
        <v>29027.985000000001</v>
      </c>
      <c r="L3" s="77">
        <v>2.1709979192418398</v>
      </c>
      <c r="M3" s="77"/>
      <c r="N3" s="79">
        <v>6390169.585</v>
      </c>
      <c r="O3" s="78">
        <v>0.31395227260351999</v>
      </c>
      <c r="P3" s="78"/>
      <c r="Q3" s="80">
        <v>11264.178</v>
      </c>
      <c r="R3" s="80">
        <v>3.5160256703873798</v>
      </c>
      <c r="S3" s="80"/>
      <c r="T3" s="78">
        <v>4275.3710000000001</v>
      </c>
      <c r="U3" s="78">
        <v>8.8593413796563194</v>
      </c>
      <c r="V3" s="78"/>
      <c r="W3" s="80">
        <v>236.27</v>
      </c>
      <c r="X3" s="80">
        <v>17.888126166981898</v>
      </c>
      <c r="Y3" s="80"/>
      <c r="Z3" s="81">
        <v>1427.673</v>
      </c>
      <c r="AA3" s="81">
        <v>15.807392761061701</v>
      </c>
      <c r="AB3" s="81"/>
      <c r="AC3" s="82">
        <v>581.67700000000002</v>
      </c>
      <c r="AD3" s="82">
        <v>15.2766348371799</v>
      </c>
      <c r="AE3" s="82"/>
      <c r="AF3" s="78">
        <v>26.032</v>
      </c>
      <c r="AG3" s="78">
        <v>89.202075112453201</v>
      </c>
      <c r="AH3" s="78"/>
      <c r="AI3" s="77">
        <v>7.0069999999999997</v>
      </c>
      <c r="AJ3" s="77">
        <v>135.52618543578799</v>
      </c>
      <c r="AK3" s="77"/>
      <c r="AL3" s="78">
        <v>424.49299999999999</v>
      </c>
      <c r="AM3" s="78">
        <v>15.8099645475359</v>
      </c>
      <c r="AN3" s="78"/>
      <c r="AO3" s="77">
        <v>5.0049999999999999</v>
      </c>
      <c r="AP3" s="77">
        <v>141.42135623730999</v>
      </c>
      <c r="AQ3" s="77"/>
      <c r="AR3" s="78">
        <v>53.06</v>
      </c>
      <c r="AS3" s="78"/>
      <c r="AT3" s="78"/>
      <c r="AU3" s="78">
        <v>49.564932006341401</v>
      </c>
      <c r="AV3" s="78"/>
      <c r="AW3" s="77">
        <v>57.064</v>
      </c>
      <c r="AX3" s="77"/>
      <c r="AY3" s="77"/>
      <c r="AZ3" s="77">
        <v>56.124988680103598</v>
      </c>
      <c r="BA3" s="77"/>
      <c r="BB3" s="78">
        <v>1.0009999999999999</v>
      </c>
      <c r="BC3" s="78"/>
      <c r="BD3" s="78"/>
      <c r="BE3" s="78">
        <v>316.22776601683802</v>
      </c>
      <c r="BF3" s="78"/>
      <c r="BG3" s="77">
        <v>0</v>
      </c>
      <c r="BH3" s="77"/>
      <c r="BI3" s="77"/>
      <c r="BJ3" s="77" t="s">
        <v>105</v>
      </c>
      <c r="BK3" s="77"/>
      <c r="BL3" s="78">
        <v>4.0039999999999996</v>
      </c>
      <c r="BM3" s="78"/>
      <c r="BN3" s="78"/>
      <c r="BO3" s="78">
        <v>174.80147469502501</v>
      </c>
      <c r="BP3" s="78"/>
      <c r="BQ3" s="77">
        <v>3.0030000000000001</v>
      </c>
      <c r="BR3" s="77"/>
      <c r="BS3" s="77"/>
      <c r="BT3" s="77">
        <v>224.98285257018401</v>
      </c>
      <c r="BU3" s="77"/>
    </row>
    <row r="4" spans="1:73" x14ac:dyDescent="0.25">
      <c r="A4" s="74"/>
      <c r="B4" s="74" t="b">
        <v>0</v>
      </c>
      <c r="C4" s="74" t="s">
        <v>106</v>
      </c>
      <c r="D4" s="75">
        <v>43418.447777777801</v>
      </c>
      <c r="E4" s="76" t="s">
        <v>73</v>
      </c>
      <c r="F4" s="77" t="s">
        <v>92</v>
      </c>
      <c r="G4" s="74" t="s">
        <v>104</v>
      </c>
      <c r="H4" s="78">
        <v>1266.4870000000001</v>
      </c>
      <c r="I4" s="78">
        <v>9.86933440886094</v>
      </c>
      <c r="J4" s="78"/>
      <c r="K4" s="77">
        <v>29050.065999999999</v>
      </c>
      <c r="L4" s="77">
        <v>3.3045652325424899</v>
      </c>
      <c r="M4" s="77"/>
      <c r="N4" s="79">
        <v>6448213.7690000003</v>
      </c>
      <c r="O4" s="78">
        <v>0.396931770422213</v>
      </c>
      <c r="P4" s="78"/>
      <c r="Q4" s="80">
        <v>11574.815000000001</v>
      </c>
      <c r="R4" s="80">
        <v>3.0568098753064001</v>
      </c>
      <c r="S4" s="80"/>
      <c r="T4" s="78">
        <v>4396.5200000000004</v>
      </c>
      <c r="U4" s="78">
        <v>5.4310641433691398</v>
      </c>
      <c r="V4" s="78"/>
      <c r="W4" s="80">
        <v>293.33600000000001</v>
      </c>
      <c r="X4" s="80">
        <v>22.1811085540572</v>
      </c>
      <c r="Y4" s="80"/>
      <c r="Z4" s="81">
        <v>1422.6790000000001</v>
      </c>
      <c r="AA4" s="81">
        <v>6.5809771421907399</v>
      </c>
      <c r="AB4" s="81"/>
      <c r="AC4" s="82">
        <v>545.62400000000002</v>
      </c>
      <c r="AD4" s="82">
        <v>19.824349563029902</v>
      </c>
      <c r="AE4" s="82"/>
      <c r="AF4" s="78">
        <v>20.021999999999998</v>
      </c>
      <c r="AG4" s="78">
        <v>131.239385037256</v>
      </c>
      <c r="AH4" s="78"/>
      <c r="AI4" s="77">
        <v>5.0049999999999999</v>
      </c>
      <c r="AJ4" s="77">
        <v>169.967317119759</v>
      </c>
      <c r="AK4" s="77"/>
      <c r="AL4" s="78">
        <v>387.44499999999999</v>
      </c>
      <c r="AM4" s="78">
        <v>18.0279863924717</v>
      </c>
      <c r="AN4" s="78"/>
      <c r="AO4" s="77">
        <v>5.0060000000000002</v>
      </c>
      <c r="AP4" s="77">
        <v>194.38333629685101</v>
      </c>
      <c r="AQ4" s="77"/>
      <c r="AR4" s="78">
        <v>52.058</v>
      </c>
      <c r="AS4" s="78"/>
      <c r="AT4" s="78"/>
      <c r="AU4" s="78">
        <v>56.4705704199894</v>
      </c>
      <c r="AV4" s="78"/>
      <c r="AW4" s="77">
        <v>64.072000000000003</v>
      </c>
      <c r="AX4" s="77"/>
      <c r="AY4" s="77"/>
      <c r="AZ4" s="77">
        <v>69.566060957070107</v>
      </c>
      <c r="BA4" s="77"/>
      <c r="BB4" s="78">
        <v>0</v>
      </c>
      <c r="BC4" s="78"/>
      <c r="BD4" s="78"/>
      <c r="BE4" s="78" t="s">
        <v>105</v>
      </c>
      <c r="BF4" s="78"/>
      <c r="BG4" s="77">
        <v>1.0009999999999999</v>
      </c>
      <c r="BH4" s="77"/>
      <c r="BI4" s="77"/>
      <c r="BJ4" s="77">
        <v>316.22776601683802</v>
      </c>
      <c r="BK4" s="77"/>
      <c r="BL4" s="78">
        <v>3.0030000000000001</v>
      </c>
      <c r="BM4" s="78"/>
      <c r="BN4" s="78"/>
      <c r="BO4" s="78">
        <v>161.01529717988299</v>
      </c>
      <c r="BP4" s="78"/>
      <c r="BQ4" s="77">
        <v>0</v>
      </c>
      <c r="BR4" s="77"/>
      <c r="BS4" s="77"/>
      <c r="BT4" s="77" t="s">
        <v>105</v>
      </c>
      <c r="BU4" s="77"/>
    </row>
    <row r="5" spans="1:73" x14ac:dyDescent="0.25">
      <c r="A5" s="74"/>
      <c r="B5" s="74" t="b">
        <v>0</v>
      </c>
      <c r="C5" s="74" t="s">
        <v>107</v>
      </c>
      <c r="D5" s="75">
        <v>43418.451365740701</v>
      </c>
      <c r="E5" s="76" t="s">
        <v>73</v>
      </c>
      <c r="F5" s="77" t="s">
        <v>92</v>
      </c>
      <c r="G5" s="74" t="s">
        <v>104</v>
      </c>
      <c r="H5" s="78">
        <v>1284.5060000000001</v>
      </c>
      <c r="I5" s="78">
        <v>12.319206644432599</v>
      </c>
      <c r="J5" s="78"/>
      <c r="K5" s="77">
        <v>28743.239000000001</v>
      </c>
      <c r="L5" s="77">
        <v>2.39554995936304</v>
      </c>
      <c r="M5" s="77"/>
      <c r="N5" s="79">
        <v>6454466.676</v>
      </c>
      <c r="O5" s="78">
        <v>0.55399182998211904</v>
      </c>
      <c r="P5" s="78"/>
      <c r="Q5" s="80">
        <v>11554.782999999999</v>
      </c>
      <c r="R5" s="80">
        <v>4.3211677182177004</v>
      </c>
      <c r="S5" s="80"/>
      <c r="T5" s="78">
        <v>4483.6090000000004</v>
      </c>
      <c r="U5" s="78">
        <v>7.2829825825863699</v>
      </c>
      <c r="V5" s="78"/>
      <c r="W5" s="80">
        <v>209.23699999999999</v>
      </c>
      <c r="X5" s="80">
        <v>17.825213988723</v>
      </c>
      <c r="Y5" s="80"/>
      <c r="Z5" s="81">
        <v>1448.703</v>
      </c>
      <c r="AA5" s="81">
        <v>10.115603454828401</v>
      </c>
      <c r="AB5" s="81"/>
      <c r="AC5" s="82">
        <v>570.65200000000004</v>
      </c>
      <c r="AD5" s="82">
        <v>12.5974258632942</v>
      </c>
      <c r="AE5" s="82"/>
      <c r="AF5" s="78">
        <v>24.027000000000001</v>
      </c>
      <c r="AG5" s="78">
        <v>79.0636448627248</v>
      </c>
      <c r="AH5" s="78"/>
      <c r="AI5" s="77">
        <v>6.0060000000000002</v>
      </c>
      <c r="AJ5" s="77">
        <v>179.16128329552299</v>
      </c>
      <c r="AK5" s="77"/>
      <c r="AL5" s="78">
        <v>418.48500000000001</v>
      </c>
      <c r="AM5" s="78">
        <v>21.362960562765899</v>
      </c>
      <c r="AN5" s="78"/>
      <c r="AO5" s="77">
        <v>4.0039999999999996</v>
      </c>
      <c r="AP5" s="77">
        <v>210.81851067789199</v>
      </c>
      <c r="AQ5" s="77"/>
      <c r="AR5" s="78">
        <v>56.064</v>
      </c>
      <c r="AS5" s="78"/>
      <c r="AT5" s="78"/>
      <c r="AU5" s="78">
        <v>72.026895606524604</v>
      </c>
      <c r="AV5" s="78"/>
      <c r="AW5" s="77">
        <v>53.063000000000002</v>
      </c>
      <c r="AX5" s="77"/>
      <c r="AY5" s="77"/>
      <c r="AZ5" s="77">
        <v>34.503403204490198</v>
      </c>
      <c r="BA5" s="77"/>
      <c r="BB5" s="78">
        <v>2.0019999999999998</v>
      </c>
      <c r="BC5" s="78"/>
      <c r="BD5" s="78"/>
      <c r="BE5" s="78">
        <v>210.81851067789199</v>
      </c>
      <c r="BF5" s="78"/>
      <c r="BG5" s="77">
        <v>0</v>
      </c>
      <c r="BH5" s="77"/>
      <c r="BI5" s="77"/>
      <c r="BJ5" s="77" t="s">
        <v>105</v>
      </c>
      <c r="BK5" s="77"/>
      <c r="BL5" s="78">
        <v>1.0009999999999999</v>
      </c>
      <c r="BM5" s="78"/>
      <c r="BN5" s="78"/>
      <c r="BO5" s="78">
        <v>316.22776601683802</v>
      </c>
      <c r="BP5" s="78"/>
      <c r="BQ5" s="77">
        <v>1.0009999999999999</v>
      </c>
      <c r="BR5" s="77"/>
      <c r="BS5" s="77"/>
      <c r="BT5" s="77">
        <v>316.22776601683802</v>
      </c>
      <c r="BU5" s="77"/>
    </row>
    <row r="6" spans="1:73" x14ac:dyDescent="0.25">
      <c r="A6" s="74"/>
      <c r="B6" s="74" t="b">
        <v>0</v>
      </c>
      <c r="C6" s="74" t="s">
        <v>108</v>
      </c>
      <c r="D6" s="75">
        <v>43418.454930555599</v>
      </c>
      <c r="E6" s="76" t="s">
        <v>109</v>
      </c>
      <c r="F6" s="77" t="s">
        <v>110</v>
      </c>
      <c r="G6" s="74" t="s">
        <v>111</v>
      </c>
      <c r="H6" s="78">
        <v>157264.58300000001</v>
      </c>
      <c r="I6" s="78">
        <v>0.920018516735707</v>
      </c>
      <c r="J6" s="78"/>
      <c r="K6" s="77">
        <v>2633842.054</v>
      </c>
      <c r="L6" s="77">
        <v>0.74011880118764695</v>
      </c>
      <c r="M6" s="77"/>
      <c r="N6" s="79">
        <v>6991390.159</v>
      </c>
      <c r="O6" s="78">
        <v>1.37030385297253</v>
      </c>
      <c r="P6" s="78"/>
      <c r="Q6" s="80">
        <v>106261.989</v>
      </c>
      <c r="R6" s="80">
        <v>3.21166503018594</v>
      </c>
      <c r="S6" s="80"/>
      <c r="T6" s="78">
        <v>38426.080000000002</v>
      </c>
      <c r="U6" s="78">
        <v>2.5849022444536498</v>
      </c>
      <c r="V6" s="78"/>
      <c r="W6" s="80">
        <v>1569.846</v>
      </c>
      <c r="X6" s="80">
        <v>12.3812707611701</v>
      </c>
      <c r="Y6" s="80"/>
      <c r="Z6" s="81">
        <v>105910.67</v>
      </c>
      <c r="AA6" s="81">
        <v>1.75874370111812</v>
      </c>
      <c r="AB6" s="81"/>
      <c r="AC6" s="82">
        <v>310577.90500000003</v>
      </c>
      <c r="AD6" s="82">
        <v>0.81150808062708801</v>
      </c>
      <c r="AE6" s="82"/>
      <c r="AF6" s="78">
        <v>1587.8869999999999</v>
      </c>
      <c r="AG6" s="78">
        <v>9.7060015087390603</v>
      </c>
      <c r="AH6" s="78"/>
      <c r="AI6" s="77">
        <v>628.73199999999997</v>
      </c>
      <c r="AJ6" s="77">
        <v>17.950228770387699</v>
      </c>
      <c r="AK6" s="77"/>
      <c r="AL6" s="78">
        <v>2005.421</v>
      </c>
      <c r="AM6" s="78">
        <v>10.4096828330436</v>
      </c>
      <c r="AN6" s="78"/>
      <c r="AO6" s="77">
        <v>8022.2449999999999</v>
      </c>
      <c r="AP6" s="77">
        <v>3.18125075956383</v>
      </c>
      <c r="AQ6" s="77"/>
      <c r="AR6" s="78">
        <v>699830.39599999995</v>
      </c>
      <c r="AS6" s="78">
        <v>100</v>
      </c>
      <c r="AT6" s="78"/>
      <c r="AU6" s="78">
        <v>0.68303525550926802</v>
      </c>
      <c r="AV6" s="78">
        <v>100</v>
      </c>
      <c r="AW6" s="77">
        <v>572730.63600000006</v>
      </c>
      <c r="AX6" s="77"/>
      <c r="AY6" s="77"/>
      <c r="AZ6" s="77">
        <v>1.14679108195364</v>
      </c>
      <c r="BA6" s="77">
        <v>100</v>
      </c>
      <c r="BB6" s="78">
        <v>219469.111</v>
      </c>
      <c r="BC6" s="78"/>
      <c r="BD6" s="78"/>
      <c r="BE6" s="78">
        <v>0.80599069170075599</v>
      </c>
      <c r="BF6" s="78">
        <v>100</v>
      </c>
      <c r="BG6" s="77">
        <v>43956.6</v>
      </c>
      <c r="BH6" s="77"/>
      <c r="BI6" s="77"/>
      <c r="BJ6" s="77">
        <v>2.2607725638096001</v>
      </c>
      <c r="BK6" s="77">
        <v>100</v>
      </c>
      <c r="BL6" s="78">
        <v>365937.21100000001</v>
      </c>
      <c r="BM6" s="78"/>
      <c r="BN6" s="78"/>
      <c r="BO6" s="78">
        <v>0.72244611581148799</v>
      </c>
      <c r="BP6" s="78">
        <v>100</v>
      </c>
      <c r="BQ6" s="77">
        <v>73939.585000000006</v>
      </c>
      <c r="BR6" s="77"/>
      <c r="BS6" s="77"/>
      <c r="BT6" s="77">
        <v>1.5184164286748301</v>
      </c>
      <c r="BU6" s="77">
        <v>100</v>
      </c>
    </row>
    <row r="7" spans="1:73" x14ac:dyDescent="0.25">
      <c r="A7" s="74"/>
      <c r="B7" s="74" t="b">
        <v>0</v>
      </c>
      <c r="C7" s="74" t="s">
        <v>112</v>
      </c>
      <c r="D7" s="75">
        <v>43418.458530092597</v>
      </c>
      <c r="E7" s="76" t="s">
        <v>73</v>
      </c>
      <c r="F7" s="77" t="s">
        <v>92</v>
      </c>
      <c r="G7" s="74" t="s">
        <v>104</v>
      </c>
      <c r="H7" s="78">
        <v>1294.5150000000001</v>
      </c>
      <c r="I7" s="78">
        <v>11.1425684515411</v>
      </c>
      <c r="J7" s="78"/>
      <c r="K7" s="77">
        <v>30107.904999999999</v>
      </c>
      <c r="L7" s="77">
        <v>2.3458350176437901</v>
      </c>
      <c r="M7" s="77"/>
      <c r="N7" s="79">
        <v>6881592.3650000002</v>
      </c>
      <c r="O7" s="78">
        <v>0.53730113830933302</v>
      </c>
      <c r="P7" s="78"/>
      <c r="Q7" s="80">
        <v>11561.788</v>
      </c>
      <c r="R7" s="80">
        <v>3.80830491252346</v>
      </c>
      <c r="S7" s="80"/>
      <c r="T7" s="78">
        <v>4340.4489999999996</v>
      </c>
      <c r="U7" s="78">
        <v>4.1930367158711404</v>
      </c>
      <c r="V7" s="78"/>
      <c r="W7" s="80">
        <v>206.23599999999999</v>
      </c>
      <c r="X7" s="80">
        <v>26.211373660502598</v>
      </c>
      <c r="Y7" s="80"/>
      <c r="Z7" s="81">
        <v>737.85799999999995</v>
      </c>
      <c r="AA7" s="81">
        <v>13.1885222936906</v>
      </c>
      <c r="AB7" s="81"/>
      <c r="AC7" s="82">
        <v>656.76300000000003</v>
      </c>
      <c r="AD7" s="82">
        <v>16.624990823391698</v>
      </c>
      <c r="AE7" s="82"/>
      <c r="AF7" s="78">
        <v>22.024000000000001</v>
      </c>
      <c r="AG7" s="78">
        <v>73.613453066971203</v>
      </c>
      <c r="AH7" s="78"/>
      <c r="AI7" s="77">
        <v>6.0060000000000002</v>
      </c>
      <c r="AJ7" s="77">
        <v>140.54567378526099</v>
      </c>
      <c r="AK7" s="77"/>
      <c r="AL7" s="78">
        <v>363.42200000000003</v>
      </c>
      <c r="AM7" s="78">
        <v>16.222731230617399</v>
      </c>
      <c r="AN7" s="78"/>
      <c r="AO7" s="77">
        <v>0</v>
      </c>
      <c r="AP7" s="77" t="s">
        <v>105</v>
      </c>
      <c r="AQ7" s="77"/>
      <c r="AR7" s="78">
        <v>158.18100000000001</v>
      </c>
      <c r="AS7" s="78">
        <v>2.2602762169821499E-2</v>
      </c>
      <c r="AT7" s="78"/>
      <c r="AU7" s="78">
        <v>26.654739027692301</v>
      </c>
      <c r="AV7" s="78">
        <v>2.2602762169821499E-2</v>
      </c>
      <c r="AW7" s="77">
        <v>113.128</v>
      </c>
      <c r="AX7" s="77"/>
      <c r="AY7" s="77"/>
      <c r="AZ7" s="77">
        <v>43.763183940398001</v>
      </c>
      <c r="BA7" s="77">
        <v>1.9752391942937701E-2</v>
      </c>
      <c r="BB7" s="78">
        <v>18.018999999999998</v>
      </c>
      <c r="BC7" s="78"/>
      <c r="BD7" s="78"/>
      <c r="BE7" s="78">
        <v>116.54313583051</v>
      </c>
      <c r="BF7" s="78">
        <v>8.2102670019928194E-3</v>
      </c>
      <c r="BG7" s="77">
        <v>1.0009999999999999</v>
      </c>
      <c r="BH7" s="77"/>
      <c r="BI7" s="77"/>
      <c r="BJ7" s="77">
        <v>316.22776601683802</v>
      </c>
      <c r="BK7" s="77">
        <v>2.2772461928356599E-3</v>
      </c>
      <c r="BL7" s="78">
        <v>26.03</v>
      </c>
      <c r="BM7" s="78"/>
      <c r="BN7" s="78"/>
      <c r="BO7" s="78">
        <v>94.563303730773796</v>
      </c>
      <c r="BP7" s="78">
        <v>7.1132421676570103E-3</v>
      </c>
      <c r="BQ7" s="77">
        <v>5.0049999999999999</v>
      </c>
      <c r="BR7" s="77"/>
      <c r="BS7" s="77"/>
      <c r="BT7" s="77">
        <v>216.02468994692899</v>
      </c>
      <c r="BU7" s="77">
        <v>6.7690398857391497E-3</v>
      </c>
    </row>
    <row r="8" spans="1:73" x14ac:dyDescent="0.25">
      <c r="A8" s="74"/>
      <c r="B8" s="74" t="b">
        <v>0</v>
      </c>
      <c r="C8" s="74" t="s">
        <v>113</v>
      </c>
      <c r="D8" s="75">
        <v>43418.462118055599</v>
      </c>
      <c r="E8" s="76" t="s">
        <v>114</v>
      </c>
      <c r="F8" s="77" t="s">
        <v>115</v>
      </c>
      <c r="G8" s="74" t="s">
        <v>116</v>
      </c>
      <c r="H8" s="78">
        <v>2214.6559999999999</v>
      </c>
      <c r="I8" s="78">
        <v>10.2703138239439</v>
      </c>
      <c r="J8" s="78">
        <v>0.627</v>
      </c>
      <c r="K8" s="77">
        <v>45067.803</v>
      </c>
      <c r="L8" s="77">
        <v>1.9269388632375499</v>
      </c>
      <c r="M8" s="77">
        <v>0.627</v>
      </c>
      <c r="N8" s="79">
        <v>5771902.8559999997</v>
      </c>
      <c r="O8" s="78">
        <v>0.45242931311461498</v>
      </c>
      <c r="P8" s="78">
        <v>0.627</v>
      </c>
      <c r="Q8" s="80">
        <v>68670.881999999998</v>
      </c>
      <c r="R8" s="80">
        <v>1.05271859096433</v>
      </c>
      <c r="S8" s="80">
        <v>0.627</v>
      </c>
      <c r="T8" s="78">
        <v>25487.025000000001</v>
      </c>
      <c r="U8" s="78">
        <v>1.92330875479423</v>
      </c>
      <c r="V8" s="78">
        <v>0.627</v>
      </c>
      <c r="W8" s="80">
        <v>7658.3329999999996</v>
      </c>
      <c r="X8" s="80">
        <v>4.1837417419935701</v>
      </c>
      <c r="Y8" s="80">
        <v>6.2700000000000006E-2</v>
      </c>
      <c r="Z8" s="81">
        <v>5045.4549999999999</v>
      </c>
      <c r="AA8" s="81">
        <v>6.1354955581773902</v>
      </c>
      <c r="AB8" s="81">
        <v>6.2700000000000006E-2</v>
      </c>
      <c r="AC8" s="82">
        <v>78186.657999999996</v>
      </c>
      <c r="AD8" s="82">
        <v>1.68576462849317</v>
      </c>
      <c r="AE8" s="82">
        <v>0.627</v>
      </c>
      <c r="AF8" s="78">
        <v>8019.0129999999999</v>
      </c>
      <c r="AG8" s="78">
        <v>4.4069953365794596</v>
      </c>
      <c r="AH8" s="78">
        <v>6.2700000000000006E-2</v>
      </c>
      <c r="AI8" s="77">
        <v>4788.1530000000002</v>
      </c>
      <c r="AJ8" s="77">
        <v>6.9564169468462298</v>
      </c>
      <c r="AK8" s="77">
        <v>6.2700000000000006E-2</v>
      </c>
      <c r="AL8" s="78">
        <v>26963.65</v>
      </c>
      <c r="AM8" s="78">
        <v>1.9323151132096299</v>
      </c>
      <c r="AN8" s="78">
        <v>0.627</v>
      </c>
      <c r="AO8" s="77">
        <v>3719.732</v>
      </c>
      <c r="AP8" s="77">
        <v>4.9332479934473001</v>
      </c>
      <c r="AQ8" s="77">
        <v>6.2700000000000006E-2</v>
      </c>
      <c r="AR8" s="78">
        <v>899606.02599999995</v>
      </c>
      <c r="AS8" s="78">
        <v>128.546292236212</v>
      </c>
      <c r="AT8" s="78"/>
      <c r="AU8" s="78">
        <v>0.58429226580817495</v>
      </c>
      <c r="AV8" s="78">
        <v>128.546292236212</v>
      </c>
      <c r="AW8" s="77">
        <v>732171.39199999999</v>
      </c>
      <c r="AX8" s="77"/>
      <c r="AY8" s="77"/>
      <c r="AZ8" s="77">
        <v>1.1561608166511399</v>
      </c>
      <c r="BA8" s="77">
        <v>127.838698679286</v>
      </c>
      <c r="BB8" s="78">
        <v>209360.68400000001</v>
      </c>
      <c r="BC8" s="78"/>
      <c r="BD8" s="78"/>
      <c r="BE8" s="78">
        <v>1.2114896063323299</v>
      </c>
      <c r="BF8" s="78">
        <v>95.3941459215187</v>
      </c>
      <c r="BG8" s="77">
        <v>41655.96</v>
      </c>
      <c r="BH8" s="77"/>
      <c r="BI8" s="77"/>
      <c r="BJ8" s="77">
        <v>1.40967592156511</v>
      </c>
      <c r="BK8" s="77">
        <v>94.766110208705896</v>
      </c>
      <c r="BL8" s="78">
        <v>347954.098</v>
      </c>
      <c r="BM8" s="78"/>
      <c r="BN8" s="78"/>
      <c r="BO8" s="78">
        <v>0.54552725586699002</v>
      </c>
      <c r="BP8" s="78">
        <v>95.085738083083299</v>
      </c>
      <c r="BQ8" s="77">
        <v>68982.277000000002</v>
      </c>
      <c r="BR8" s="77"/>
      <c r="BS8" s="77"/>
      <c r="BT8" s="77">
        <v>0.82644455261796301</v>
      </c>
      <c r="BU8" s="77">
        <v>93.295461422998301</v>
      </c>
    </row>
    <row r="9" spans="1:73" x14ac:dyDescent="0.25">
      <c r="A9" s="74"/>
      <c r="B9" s="74" t="b">
        <v>0</v>
      </c>
      <c r="C9" s="74" t="s">
        <v>117</v>
      </c>
      <c r="D9" s="75">
        <v>43418.465983796297</v>
      </c>
      <c r="E9" s="76" t="s">
        <v>73</v>
      </c>
      <c r="F9" s="77" t="s">
        <v>92</v>
      </c>
      <c r="G9" s="74" t="s">
        <v>104</v>
      </c>
      <c r="H9" s="78">
        <v>1147.3309999999999</v>
      </c>
      <c r="I9" s="78">
        <v>13.4953184535453</v>
      </c>
      <c r="J9" s="78">
        <v>0.63131611151290601</v>
      </c>
      <c r="K9" s="77">
        <v>28521.592000000001</v>
      </c>
      <c r="L9" s="77">
        <v>1.85782902666994</v>
      </c>
      <c r="M9" s="77">
        <v>0.63100748512273397</v>
      </c>
      <c r="N9" s="79">
        <v>5687610.0810000002</v>
      </c>
      <c r="O9" s="78">
        <v>0.44957475759593002</v>
      </c>
      <c r="P9" s="78">
        <v>0.67033917195774195</v>
      </c>
      <c r="Q9" s="80">
        <v>11984.18</v>
      </c>
      <c r="R9" s="80">
        <v>8.1221563634077807</v>
      </c>
      <c r="S9" s="80">
        <v>1.5725045352614899</v>
      </c>
      <c r="T9" s="78">
        <v>4419.5309999999999</v>
      </c>
      <c r="U9" s="78">
        <v>6.2002186213483004</v>
      </c>
      <c r="V9" s="78">
        <v>1.6478874402342401</v>
      </c>
      <c r="W9" s="80">
        <v>222.25299999999999</v>
      </c>
      <c r="X9" s="80">
        <v>20.998647135123701</v>
      </c>
      <c r="Y9" s="80" t="s">
        <v>118</v>
      </c>
      <c r="Z9" s="81">
        <v>756.88300000000004</v>
      </c>
      <c r="AA9" s="81">
        <v>19.868398446670099</v>
      </c>
      <c r="AB9" s="81">
        <v>6.5365869144283301E-2</v>
      </c>
      <c r="AC9" s="82">
        <v>526.60400000000004</v>
      </c>
      <c r="AD9" s="82">
        <v>17.267411542435202</v>
      </c>
      <c r="AE9" s="82">
        <v>0.83652963799880098</v>
      </c>
      <c r="AF9" s="78">
        <v>35.042999999999999</v>
      </c>
      <c r="AG9" s="78">
        <v>71.594827689764799</v>
      </c>
      <c r="AH9" s="78" t="s">
        <v>118</v>
      </c>
      <c r="AI9" s="77">
        <v>6.0060000000000002</v>
      </c>
      <c r="AJ9" s="77">
        <v>161.01529717988299</v>
      </c>
      <c r="AK9" s="77" t="s">
        <v>118</v>
      </c>
      <c r="AL9" s="78">
        <v>387.452</v>
      </c>
      <c r="AM9" s="78">
        <v>11.999851160849699</v>
      </c>
      <c r="AN9" s="78" t="s">
        <v>118</v>
      </c>
      <c r="AO9" s="77">
        <v>2.0019999999999998</v>
      </c>
      <c r="AP9" s="77">
        <v>316.22776601683802</v>
      </c>
      <c r="AQ9" s="77">
        <v>0.116878028282541</v>
      </c>
      <c r="AR9" s="78">
        <v>267.31</v>
      </c>
      <c r="AS9" s="78">
        <v>3.8196397516863503E-2</v>
      </c>
      <c r="AT9" s="78"/>
      <c r="AU9" s="78">
        <v>41.030791054541602</v>
      </c>
      <c r="AV9" s="78">
        <v>3.8196397516863503E-2</v>
      </c>
      <c r="AW9" s="77">
        <v>96.11</v>
      </c>
      <c r="AX9" s="77"/>
      <c r="AY9" s="77"/>
      <c r="AZ9" s="77">
        <v>36.484281939242898</v>
      </c>
      <c r="BA9" s="77">
        <v>1.6781012566612599E-2</v>
      </c>
      <c r="BB9" s="78">
        <v>19.021000000000001</v>
      </c>
      <c r="BC9" s="78"/>
      <c r="BD9" s="78"/>
      <c r="BE9" s="78">
        <v>103.649989503903</v>
      </c>
      <c r="BF9" s="78">
        <v>8.6668232779236101E-3</v>
      </c>
      <c r="BG9" s="77">
        <v>7.0069999999999997</v>
      </c>
      <c r="BH9" s="77"/>
      <c r="BI9" s="77"/>
      <c r="BJ9" s="77">
        <v>135.52618543578799</v>
      </c>
      <c r="BK9" s="77">
        <v>1.5940723349849601E-2</v>
      </c>
      <c r="BL9" s="78">
        <v>35.04</v>
      </c>
      <c r="BM9" s="78"/>
      <c r="BN9" s="78"/>
      <c r="BO9" s="78">
        <v>86.511328154935896</v>
      </c>
      <c r="BP9" s="78">
        <v>9.5754131984134294E-3</v>
      </c>
      <c r="BQ9" s="77">
        <v>2.0019999999999998</v>
      </c>
      <c r="BR9" s="77"/>
      <c r="BS9" s="77"/>
      <c r="BT9" s="77">
        <v>210.81851067789199</v>
      </c>
      <c r="BU9" s="77">
        <v>2.7076159542956599E-3</v>
      </c>
    </row>
    <row r="10" spans="1:73" x14ac:dyDescent="0.25">
      <c r="A10" s="74"/>
      <c r="B10" s="74" t="b">
        <v>0</v>
      </c>
      <c r="C10" s="74" t="s">
        <v>119</v>
      </c>
      <c r="D10" s="75">
        <v>43418.469571759299</v>
      </c>
      <c r="E10" s="76" t="s">
        <v>114</v>
      </c>
      <c r="F10" s="77" t="s">
        <v>120</v>
      </c>
      <c r="G10" s="74" t="s">
        <v>121</v>
      </c>
      <c r="H10" s="78">
        <v>2221.6559999999999</v>
      </c>
      <c r="I10" s="78">
        <v>5.85542929299368</v>
      </c>
      <c r="J10" s="78">
        <v>1.0487203057176799</v>
      </c>
      <c r="K10" s="77">
        <v>45028.56</v>
      </c>
      <c r="L10" s="77">
        <v>1.19720378539017</v>
      </c>
      <c r="M10" s="77">
        <v>1.04874133405196</v>
      </c>
      <c r="N10" s="79">
        <v>5757961.9309999999</v>
      </c>
      <c r="O10" s="78">
        <v>0.42808019635386302</v>
      </c>
      <c r="P10" s="78">
        <v>1.05269199968545</v>
      </c>
      <c r="Q10" s="80">
        <v>89310.520999999993</v>
      </c>
      <c r="R10" s="80">
        <v>1.2846359364290301</v>
      </c>
      <c r="S10" s="80">
        <v>0.74652464781945604</v>
      </c>
      <c r="T10" s="78">
        <v>32576.736000000001</v>
      </c>
      <c r="U10" s="78">
        <v>1.65024852781625</v>
      </c>
      <c r="V10" s="78">
        <v>0.74750121922828405</v>
      </c>
      <c r="W10" s="80">
        <v>14393.124</v>
      </c>
      <c r="X10" s="80">
        <v>2.7646256077929201</v>
      </c>
      <c r="Y10" s="80">
        <v>0.12706118107185199</v>
      </c>
      <c r="Z10" s="81">
        <v>7013.3819999999996</v>
      </c>
      <c r="AA10" s="81">
        <v>4.9014581946536699</v>
      </c>
      <c r="AB10" s="81">
        <v>0.104184319765926</v>
      </c>
      <c r="AC10" s="82">
        <v>156281.77100000001</v>
      </c>
      <c r="AD10" s="82">
        <v>1.3458670367924599</v>
      </c>
      <c r="AE10" s="82">
        <v>0.89767280916635395</v>
      </c>
      <c r="AF10" s="78">
        <v>15870.547</v>
      </c>
      <c r="AG10" s="78">
        <v>2.3654239131939798</v>
      </c>
      <c r="AH10" s="78">
        <v>0.128328959234907</v>
      </c>
      <c r="AI10" s="77">
        <v>9728.0010000000002</v>
      </c>
      <c r="AJ10" s="77">
        <v>4.3083742287305196</v>
      </c>
      <c r="AK10" s="77">
        <v>0.127972788000254</v>
      </c>
      <c r="AL10" s="78">
        <v>62507.233</v>
      </c>
      <c r="AM10" s="78">
        <v>1.67752765571531</v>
      </c>
      <c r="AN10" s="78">
        <v>1.3033089046028301</v>
      </c>
      <c r="AO10" s="77">
        <v>8614.2839999999997</v>
      </c>
      <c r="AP10" s="77">
        <v>4.2804535207237899</v>
      </c>
      <c r="AQ10" s="77" t="s">
        <v>118</v>
      </c>
      <c r="AR10" s="78">
        <v>904178.67599999998</v>
      </c>
      <c r="AS10" s="78">
        <v>129.19968626227001</v>
      </c>
      <c r="AT10" s="78"/>
      <c r="AU10" s="78">
        <v>0.98068818704473604</v>
      </c>
      <c r="AV10" s="78">
        <v>129.19968626227001</v>
      </c>
      <c r="AW10" s="77">
        <v>740922.44299999997</v>
      </c>
      <c r="AX10" s="77"/>
      <c r="AY10" s="77"/>
      <c r="AZ10" s="77">
        <v>0.94760092841490895</v>
      </c>
      <c r="BA10" s="77">
        <v>129.36665099228301</v>
      </c>
      <c r="BB10" s="78">
        <v>215730.32500000001</v>
      </c>
      <c r="BC10" s="78"/>
      <c r="BD10" s="78"/>
      <c r="BE10" s="78">
        <v>1.2520605652407999</v>
      </c>
      <c r="BF10" s="78">
        <v>98.296440905526794</v>
      </c>
      <c r="BG10" s="77">
        <v>42884.423000000003</v>
      </c>
      <c r="BH10" s="77"/>
      <c r="BI10" s="77"/>
      <c r="BJ10" s="77">
        <v>1.72140139113204</v>
      </c>
      <c r="BK10" s="77">
        <v>97.5608281805236</v>
      </c>
      <c r="BL10" s="78">
        <v>359492.489</v>
      </c>
      <c r="BM10" s="78"/>
      <c r="BN10" s="78"/>
      <c r="BO10" s="78">
        <v>0.909647834256883</v>
      </c>
      <c r="BP10" s="78">
        <v>98.238844860190994</v>
      </c>
      <c r="BQ10" s="77">
        <v>71336.244000000006</v>
      </c>
      <c r="BR10" s="77"/>
      <c r="BS10" s="77"/>
      <c r="BT10" s="77">
        <v>0.92448990832990696</v>
      </c>
      <c r="BU10" s="77">
        <v>96.479097089874102</v>
      </c>
    </row>
    <row r="11" spans="1:73" x14ac:dyDescent="0.25">
      <c r="A11" s="74"/>
      <c r="B11" s="74" t="b">
        <v>0</v>
      </c>
      <c r="C11" s="74" t="s">
        <v>122</v>
      </c>
      <c r="D11" s="75">
        <v>43418.473240740699</v>
      </c>
      <c r="E11" s="76" t="s">
        <v>73</v>
      </c>
      <c r="F11" s="77" t="s">
        <v>92</v>
      </c>
      <c r="G11" s="74" t="s">
        <v>104</v>
      </c>
      <c r="H11" s="78">
        <v>1196.3969999999999</v>
      </c>
      <c r="I11" s="78">
        <v>11.4766838723292</v>
      </c>
      <c r="J11" s="78">
        <v>1.0556552233738701</v>
      </c>
      <c r="K11" s="77">
        <v>28066.474999999999</v>
      </c>
      <c r="L11" s="77">
        <v>2.3489894807544101</v>
      </c>
      <c r="M11" s="77">
        <v>1.0556127597813201</v>
      </c>
      <c r="N11" s="79">
        <v>5651450.0159999998</v>
      </c>
      <c r="O11" s="78">
        <v>0.64511144284574495</v>
      </c>
      <c r="P11" s="78">
        <v>1.14359655192964</v>
      </c>
      <c r="Q11" s="80">
        <v>11578.728999999999</v>
      </c>
      <c r="R11" s="80">
        <v>1.93463871067255</v>
      </c>
      <c r="S11" s="80">
        <v>4.1697502143116996</v>
      </c>
      <c r="T11" s="78">
        <v>4464.6210000000001</v>
      </c>
      <c r="U11" s="78">
        <v>7.8656862242548096</v>
      </c>
      <c r="V11" s="78">
        <v>4.3400135142113996</v>
      </c>
      <c r="W11" s="80">
        <v>258.29599999999999</v>
      </c>
      <c r="X11" s="80">
        <v>22.880432816437601</v>
      </c>
      <c r="Y11" s="80" t="s">
        <v>118</v>
      </c>
      <c r="Z11" s="81">
        <v>890.03599999999994</v>
      </c>
      <c r="AA11" s="81">
        <v>19.6099503727363</v>
      </c>
      <c r="AB11" s="81">
        <v>0.110635018774997</v>
      </c>
      <c r="AC11" s="82">
        <v>647.75</v>
      </c>
      <c r="AD11" s="82">
        <v>14.2607032982086</v>
      </c>
      <c r="AE11" s="82">
        <v>1.8031292532851999</v>
      </c>
      <c r="AF11" s="78">
        <v>24.027000000000001</v>
      </c>
      <c r="AG11" s="78">
        <v>68.613774757656003</v>
      </c>
      <c r="AH11" s="78" t="s">
        <v>118</v>
      </c>
      <c r="AI11" s="77">
        <v>8.0079999999999991</v>
      </c>
      <c r="AJ11" s="77">
        <v>98.601329718326895</v>
      </c>
      <c r="AK11" s="77" t="s">
        <v>118</v>
      </c>
      <c r="AL11" s="78">
        <v>375.43400000000003</v>
      </c>
      <c r="AM11" s="78">
        <v>17.3391958920359</v>
      </c>
      <c r="AN11" s="78" t="s">
        <v>118</v>
      </c>
      <c r="AO11" s="77">
        <v>10.010999999999999</v>
      </c>
      <c r="AP11" s="77">
        <v>124.736152306028</v>
      </c>
      <c r="AQ11" s="77">
        <v>0.81160157502638197</v>
      </c>
      <c r="AR11" s="78">
        <v>293.33699999999999</v>
      </c>
      <c r="AS11" s="78">
        <v>4.1915441466477799E-2</v>
      </c>
      <c r="AT11" s="78"/>
      <c r="AU11" s="78">
        <v>37.146622693109798</v>
      </c>
      <c r="AV11" s="78">
        <v>4.1915441466477799E-2</v>
      </c>
      <c r="AW11" s="77">
        <v>143.16200000000001</v>
      </c>
      <c r="AX11" s="77"/>
      <c r="AY11" s="77"/>
      <c r="AZ11" s="77">
        <v>27.786764203716601</v>
      </c>
      <c r="BA11" s="77">
        <v>2.4996392894198201E-2</v>
      </c>
      <c r="BB11" s="78">
        <v>25.027999999999999</v>
      </c>
      <c r="BC11" s="78"/>
      <c r="BD11" s="78"/>
      <c r="BE11" s="78">
        <v>98.437494194000195</v>
      </c>
      <c r="BF11" s="78">
        <v>1.14038827085785E-2</v>
      </c>
      <c r="BG11" s="77">
        <v>5.0049999999999999</v>
      </c>
      <c r="BH11" s="77"/>
      <c r="BI11" s="77"/>
      <c r="BJ11" s="77">
        <v>169.967317119759</v>
      </c>
      <c r="BK11" s="77">
        <v>1.13862309641783E-2</v>
      </c>
      <c r="BL11" s="78">
        <v>45.051000000000002</v>
      </c>
      <c r="BM11" s="78"/>
      <c r="BN11" s="78"/>
      <c r="BO11" s="78">
        <v>63.936753603253102</v>
      </c>
      <c r="BP11" s="78">
        <v>1.23111284247067E-2</v>
      </c>
      <c r="BQ11" s="77">
        <v>4.0039999999999996</v>
      </c>
      <c r="BR11" s="77"/>
      <c r="BS11" s="77"/>
      <c r="BT11" s="77">
        <v>174.80147469502501</v>
      </c>
      <c r="BU11" s="77">
        <v>5.4152319085913198E-3</v>
      </c>
    </row>
    <row r="12" spans="1:73" x14ac:dyDescent="0.25">
      <c r="A12" s="74"/>
      <c r="B12" s="74" t="b">
        <v>0</v>
      </c>
      <c r="C12" s="74" t="s">
        <v>123</v>
      </c>
      <c r="D12" s="75">
        <v>43418.476840277799</v>
      </c>
      <c r="E12" s="76" t="s">
        <v>114</v>
      </c>
      <c r="F12" s="77" t="s">
        <v>124</v>
      </c>
      <c r="G12" s="74" t="s">
        <v>125</v>
      </c>
      <c r="H12" s="78">
        <v>4454.5770000000002</v>
      </c>
      <c r="I12" s="78">
        <v>7.0055011307644302</v>
      </c>
      <c r="J12" s="78">
        <v>5.0447477741542102</v>
      </c>
      <c r="K12" s="77">
        <v>76315.607999999993</v>
      </c>
      <c r="L12" s="77">
        <v>1.3292188860085501</v>
      </c>
      <c r="M12" s="77">
        <v>5.0475390308531196</v>
      </c>
      <c r="N12" s="79">
        <v>6254496.6979999999</v>
      </c>
      <c r="O12" s="78">
        <v>0.37064532737559802</v>
      </c>
      <c r="P12" s="78">
        <v>4.38492518043254</v>
      </c>
      <c r="Q12" s="80">
        <v>383036.91399999999</v>
      </c>
      <c r="R12" s="80">
        <v>0.85348543070345395</v>
      </c>
      <c r="S12" s="80">
        <v>6.7594222198933904</v>
      </c>
      <c r="T12" s="78">
        <v>140429.37700000001</v>
      </c>
      <c r="U12" s="78">
        <v>1.3040741471064501</v>
      </c>
      <c r="V12" s="78">
        <v>6.74778129146571</v>
      </c>
      <c r="W12" s="80">
        <v>72409.710999999996</v>
      </c>
      <c r="X12" s="80">
        <v>1.1454896890072801</v>
      </c>
      <c r="Y12" s="80">
        <v>0.63012695477934599</v>
      </c>
      <c r="Z12" s="81">
        <v>20645.47</v>
      </c>
      <c r="AA12" s="81">
        <v>2.2863673129411199</v>
      </c>
      <c r="AB12" s="81">
        <v>0.48730003709180603</v>
      </c>
      <c r="AC12" s="82">
        <v>777278.67099999997</v>
      </c>
      <c r="AD12" s="82">
        <v>0.95019532210543001</v>
      </c>
      <c r="AE12" s="82">
        <v>7.4500860692801201</v>
      </c>
      <c r="AF12" s="78">
        <v>79628.510999999999</v>
      </c>
      <c r="AG12" s="78">
        <v>1.1429958457171601</v>
      </c>
      <c r="AH12" s="78">
        <v>0.630098531212957</v>
      </c>
      <c r="AI12" s="77">
        <v>48220.597999999998</v>
      </c>
      <c r="AJ12" s="77">
        <v>1.5569110667683199</v>
      </c>
      <c r="AK12" s="77">
        <v>0.62881006185261401</v>
      </c>
      <c r="AL12" s="78">
        <v>246176.60699999999</v>
      </c>
      <c r="AM12" s="78">
        <v>1.04508516493068</v>
      </c>
      <c r="AN12" s="78">
        <v>6.2118983100482597</v>
      </c>
      <c r="AO12" s="77">
        <v>38555.83</v>
      </c>
      <c r="AP12" s="77">
        <v>1.7576627303574599</v>
      </c>
      <c r="AQ12" s="77">
        <v>0.66523271531864903</v>
      </c>
      <c r="AR12" s="78">
        <v>902826.16700000002</v>
      </c>
      <c r="AS12" s="78">
        <v>129.006423865019</v>
      </c>
      <c r="AT12" s="78"/>
      <c r="AU12" s="78">
        <v>0.66553930426553098</v>
      </c>
      <c r="AV12" s="78">
        <v>129.006423865019</v>
      </c>
      <c r="AW12" s="77">
        <v>734773.53300000005</v>
      </c>
      <c r="AX12" s="77"/>
      <c r="AY12" s="77"/>
      <c r="AZ12" s="77">
        <v>0.81405839526104495</v>
      </c>
      <c r="BA12" s="77">
        <v>128.29303809059701</v>
      </c>
      <c r="BB12" s="78">
        <v>212320.734</v>
      </c>
      <c r="BC12" s="78"/>
      <c r="BD12" s="78"/>
      <c r="BE12" s="78">
        <v>0.93106930903124197</v>
      </c>
      <c r="BF12" s="78">
        <v>96.742877862206299</v>
      </c>
      <c r="BG12" s="77">
        <v>41648.701999999997</v>
      </c>
      <c r="BH12" s="77"/>
      <c r="BI12" s="77"/>
      <c r="BJ12" s="77">
        <v>2.58983298695534</v>
      </c>
      <c r="BK12" s="77">
        <v>94.749598467579403</v>
      </c>
      <c r="BL12" s="78">
        <v>351317.304</v>
      </c>
      <c r="BM12" s="78"/>
      <c r="BN12" s="78"/>
      <c r="BO12" s="78">
        <v>0.61865606720676203</v>
      </c>
      <c r="BP12" s="78">
        <v>96.004804496364798</v>
      </c>
      <c r="BQ12" s="77">
        <v>71392.436000000002</v>
      </c>
      <c r="BR12" s="77"/>
      <c r="BS12" s="77"/>
      <c r="BT12" s="77">
        <v>1.78707778914975</v>
      </c>
      <c r="BU12" s="77">
        <v>96.555094270545396</v>
      </c>
    </row>
    <row r="13" spans="1:73" x14ac:dyDescent="0.25">
      <c r="A13" s="74"/>
      <c r="B13" s="74" t="b">
        <v>0</v>
      </c>
      <c r="C13" s="74" t="s">
        <v>126</v>
      </c>
      <c r="D13" s="75">
        <v>43418.480520833298</v>
      </c>
      <c r="E13" s="76" t="s">
        <v>73</v>
      </c>
      <c r="F13" s="77" t="s">
        <v>92</v>
      </c>
      <c r="G13" s="74" t="s">
        <v>104</v>
      </c>
      <c r="H13" s="78">
        <v>1086.2629999999999</v>
      </c>
      <c r="I13" s="78">
        <v>13.2735582270746</v>
      </c>
      <c r="J13" s="78">
        <v>5.1559466085692298</v>
      </c>
      <c r="K13" s="77">
        <v>28011.326000000001</v>
      </c>
      <c r="L13" s="77">
        <v>2.5301900840929301</v>
      </c>
      <c r="M13" s="77">
        <v>5.1428724531657899</v>
      </c>
      <c r="N13" s="79">
        <v>5620367.341</v>
      </c>
      <c r="O13" s="78">
        <v>0.43672477203214499</v>
      </c>
      <c r="P13" s="78">
        <v>8.15834689242247</v>
      </c>
      <c r="Q13" s="80">
        <v>11696.052</v>
      </c>
      <c r="R13" s="80">
        <v>4.09349878951938</v>
      </c>
      <c r="S13" s="80" t="s">
        <v>118</v>
      </c>
      <c r="T13" s="78">
        <v>4521.683</v>
      </c>
      <c r="U13" s="78">
        <v>6.1585286848361402</v>
      </c>
      <c r="V13" s="78" t="s">
        <v>118</v>
      </c>
      <c r="W13" s="80">
        <v>249.28399999999999</v>
      </c>
      <c r="X13" s="80">
        <v>26.056954801463601</v>
      </c>
      <c r="Y13" s="80" t="s">
        <v>118</v>
      </c>
      <c r="Z13" s="81">
        <v>879.024</v>
      </c>
      <c r="AA13" s="81">
        <v>12.7828647031664</v>
      </c>
      <c r="AB13" s="81">
        <v>0.6002674595452</v>
      </c>
      <c r="AC13" s="82">
        <v>729.84799999999996</v>
      </c>
      <c r="AD13" s="82">
        <v>15.526206662939099</v>
      </c>
      <c r="AE13" s="82" t="s">
        <v>118</v>
      </c>
      <c r="AF13" s="78">
        <v>37.042999999999999</v>
      </c>
      <c r="AG13" s="78">
        <v>44.232103851665499</v>
      </c>
      <c r="AH13" s="78" t="s">
        <v>118</v>
      </c>
      <c r="AI13" s="77">
        <v>12.012</v>
      </c>
      <c r="AJ13" s="77">
        <v>109.71343143406401</v>
      </c>
      <c r="AK13" s="77" t="s">
        <v>118</v>
      </c>
      <c r="AL13" s="78">
        <v>466.541</v>
      </c>
      <c r="AM13" s="78">
        <v>17.903054858400999</v>
      </c>
      <c r="AN13" s="78" t="s">
        <v>118</v>
      </c>
      <c r="AO13" s="77">
        <v>9.0090000000000003</v>
      </c>
      <c r="AP13" s="77">
        <v>110.492102890195</v>
      </c>
      <c r="AQ13" s="77" t="s">
        <v>118</v>
      </c>
      <c r="AR13" s="78">
        <v>271.31200000000001</v>
      </c>
      <c r="AS13" s="78">
        <v>3.8768250357619501E-2</v>
      </c>
      <c r="AT13" s="78"/>
      <c r="AU13" s="78">
        <v>37.245948866349202</v>
      </c>
      <c r="AV13" s="78">
        <v>3.8768250357619501E-2</v>
      </c>
      <c r="AW13" s="77">
        <v>155.179</v>
      </c>
      <c r="AX13" s="77"/>
      <c r="AY13" s="77"/>
      <c r="AZ13" s="77">
        <v>24.376723421420799</v>
      </c>
      <c r="BA13" s="77">
        <v>2.7094586922009899E-2</v>
      </c>
      <c r="BB13" s="78">
        <v>28.030999999999999</v>
      </c>
      <c r="BC13" s="78"/>
      <c r="BD13" s="78"/>
      <c r="BE13" s="78">
        <v>80.396746091866206</v>
      </c>
      <c r="BF13" s="78">
        <v>1.2772184601413E-2</v>
      </c>
      <c r="BG13" s="77">
        <v>2.0019999999999998</v>
      </c>
      <c r="BH13" s="77"/>
      <c r="BI13" s="77"/>
      <c r="BJ13" s="77">
        <v>316.22776601683802</v>
      </c>
      <c r="BK13" s="77">
        <v>4.5544923856713198E-3</v>
      </c>
      <c r="BL13" s="78">
        <v>32.036000000000001</v>
      </c>
      <c r="BM13" s="78"/>
      <c r="BN13" s="78"/>
      <c r="BO13" s="78">
        <v>52.710797975126901</v>
      </c>
      <c r="BP13" s="78">
        <v>8.7545073408782093E-3</v>
      </c>
      <c r="BQ13" s="77">
        <v>0</v>
      </c>
      <c r="BR13" s="77"/>
      <c r="BS13" s="77"/>
      <c r="BT13" s="77" t="s">
        <v>105</v>
      </c>
      <c r="BU13" s="77">
        <v>0</v>
      </c>
    </row>
    <row r="14" spans="1:73" x14ac:dyDescent="0.25">
      <c r="A14" s="74"/>
      <c r="B14" s="74" t="b">
        <v>0</v>
      </c>
      <c r="C14" s="74" t="s">
        <v>127</v>
      </c>
      <c r="D14" s="75">
        <v>43418.4841087963</v>
      </c>
      <c r="E14" s="76" t="s">
        <v>114</v>
      </c>
      <c r="F14" s="77" t="s">
        <v>128</v>
      </c>
      <c r="G14" s="74" t="s">
        <v>129</v>
      </c>
      <c r="H14" s="78">
        <v>6878.1369999999997</v>
      </c>
      <c r="I14" s="78">
        <v>5.3712718770016901</v>
      </c>
      <c r="J14" s="78">
        <v>9.5094232859614998</v>
      </c>
      <c r="K14" s="77">
        <v>114528.163</v>
      </c>
      <c r="L14" s="77">
        <v>0.83167371554424896</v>
      </c>
      <c r="M14" s="77">
        <v>9.5150609991251702</v>
      </c>
      <c r="N14" s="79">
        <v>6800192.375</v>
      </c>
      <c r="O14" s="78">
        <v>0.386120110870804</v>
      </c>
      <c r="P14" s="78">
        <v>4.0604589927110899</v>
      </c>
      <c r="Q14" s="80">
        <v>715512.50399999996</v>
      </c>
      <c r="R14" s="80">
        <v>1.3184060505906301</v>
      </c>
      <c r="S14" s="80">
        <v>12.9526743166223</v>
      </c>
      <c r="T14" s="78">
        <v>262190.462</v>
      </c>
      <c r="U14" s="78">
        <v>1.1859693880601601</v>
      </c>
      <c r="V14" s="78">
        <v>12.9405356177274</v>
      </c>
      <c r="W14" s="80">
        <v>143934.217</v>
      </c>
      <c r="X14" s="80">
        <v>1.0959389058550899</v>
      </c>
      <c r="Y14" s="80">
        <v>1.25543801316058</v>
      </c>
      <c r="Z14" s="81">
        <v>37780.777999999998</v>
      </c>
      <c r="AA14" s="81">
        <v>2.1073339716811801</v>
      </c>
      <c r="AB14" s="81">
        <v>0.85690583124848596</v>
      </c>
      <c r="AC14" s="82">
        <v>1578888.81</v>
      </c>
      <c r="AD14" s="82">
        <v>0.63332548605822803</v>
      </c>
      <c r="AE14" s="82">
        <v>13.606708252575199</v>
      </c>
      <c r="AF14" s="78">
        <v>157322.67600000001</v>
      </c>
      <c r="AG14" s="78">
        <v>0.87156643191132899</v>
      </c>
      <c r="AH14" s="78">
        <v>1.2535967039600799</v>
      </c>
      <c r="AI14" s="77">
        <v>95157.879000000001</v>
      </c>
      <c r="AJ14" s="77">
        <v>1.75907606489987</v>
      </c>
      <c r="AK14" s="77">
        <v>1.2518424689782199</v>
      </c>
      <c r="AL14" s="78">
        <v>545791.076</v>
      </c>
      <c r="AM14" s="78">
        <v>0.77481041445038601</v>
      </c>
      <c r="AN14" s="78">
        <v>12.777692036186901</v>
      </c>
      <c r="AO14" s="77">
        <v>71738.83</v>
      </c>
      <c r="AP14" s="77">
        <v>1.3997758913134699</v>
      </c>
      <c r="AQ14" s="77">
        <v>1.2786120206662399</v>
      </c>
      <c r="AR14" s="78">
        <v>897948.28399999999</v>
      </c>
      <c r="AS14" s="78">
        <v>128.30941455706699</v>
      </c>
      <c r="AT14" s="78"/>
      <c r="AU14" s="78">
        <v>0.81146234635529102</v>
      </c>
      <c r="AV14" s="78">
        <v>128.30941455706699</v>
      </c>
      <c r="AW14" s="77">
        <v>734450.31700000004</v>
      </c>
      <c r="AX14" s="77"/>
      <c r="AY14" s="77"/>
      <c r="AZ14" s="77">
        <v>0.96660921936470501</v>
      </c>
      <c r="BA14" s="77">
        <v>128.23660388231801</v>
      </c>
      <c r="BB14" s="78">
        <v>211628.65</v>
      </c>
      <c r="BC14" s="78"/>
      <c r="BD14" s="78"/>
      <c r="BE14" s="78">
        <v>0.784497829451827</v>
      </c>
      <c r="BF14" s="78">
        <v>96.427533257743903</v>
      </c>
      <c r="BG14" s="77">
        <v>41650.962</v>
      </c>
      <c r="BH14" s="77"/>
      <c r="BI14" s="77"/>
      <c r="BJ14" s="77">
        <v>1.8722687724129199</v>
      </c>
      <c r="BK14" s="77">
        <v>94.754739902540294</v>
      </c>
      <c r="BL14" s="78">
        <v>351875.62900000002</v>
      </c>
      <c r="BM14" s="78"/>
      <c r="BN14" s="78"/>
      <c r="BO14" s="78">
        <v>0.79003727189320505</v>
      </c>
      <c r="BP14" s="78">
        <v>96.157378485349</v>
      </c>
      <c r="BQ14" s="77">
        <v>70508.601999999999</v>
      </c>
      <c r="BR14" s="77"/>
      <c r="BS14" s="77"/>
      <c r="BT14" s="77">
        <v>2.2529164002241302</v>
      </c>
      <c r="BU14" s="77">
        <v>95.359748097044402</v>
      </c>
    </row>
    <row r="15" spans="1:73" x14ac:dyDescent="0.25">
      <c r="A15" s="74"/>
      <c r="B15" s="74" t="b">
        <v>0</v>
      </c>
      <c r="C15" s="74" t="s">
        <v>130</v>
      </c>
      <c r="D15" s="75">
        <v>43418.487777777802</v>
      </c>
      <c r="E15" s="76" t="s">
        <v>73</v>
      </c>
      <c r="F15" s="77" t="s">
        <v>92</v>
      </c>
      <c r="G15" s="74" t="s">
        <v>104</v>
      </c>
      <c r="H15" s="78">
        <v>1189.3920000000001</v>
      </c>
      <c r="I15" s="78">
        <v>13.8647857876479</v>
      </c>
      <c r="J15" s="78">
        <v>9.8691411036888805</v>
      </c>
      <c r="K15" s="77">
        <v>27623.399000000001</v>
      </c>
      <c r="L15" s="77">
        <v>3.3077683731717298</v>
      </c>
      <c r="M15" s="77">
        <v>9.8432869234645803</v>
      </c>
      <c r="N15" s="79">
        <v>5703895.4289999995</v>
      </c>
      <c r="O15" s="78">
        <v>0.55532613886216997</v>
      </c>
      <c r="P15" s="78">
        <v>27.342469379753101</v>
      </c>
      <c r="Q15" s="80">
        <v>11846.237999999999</v>
      </c>
      <c r="R15" s="80">
        <v>3.5144762634860598</v>
      </c>
      <c r="S15" s="80" t="s">
        <v>118</v>
      </c>
      <c r="T15" s="78">
        <v>4669.8770000000004</v>
      </c>
      <c r="U15" s="78">
        <v>4.6790969378205904</v>
      </c>
      <c r="V15" s="78" t="s">
        <v>118</v>
      </c>
      <c r="W15" s="80">
        <v>291.33499999999998</v>
      </c>
      <c r="X15" s="80">
        <v>30.926620202362901</v>
      </c>
      <c r="Y15" s="80" t="s">
        <v>118</v>
      </c>
      <c r="Z15" s="81">
        <v>920.07500000000005</v>
      </c>
      <c r="AA15" s="81">
        <v>13.568590943639499</v>
      </c>
      <c r="AB15" s="81">
        <v>1.32052246731505</v>
      </c>
      <c r="AC15" s="82">
        <v>900.05</v>
      </c>
      <c r="AD15" s="82">
        <v>18.0932064329619</v>
      </c>
      <c r="AE15" s="82" t="s">
        <v>118</v>
      </c>
      <c r="AF15" s="78">
        <v>44.05</v>
      </c>
      <c r="AG15" s="78">
        <v>45.709680271628002</v>
      </c>
      <c r="AH15" s="78" t="s">
        <v>118</v>
      </c>
      <c r="AI15" s="77">
        <v>11.012</v>
      </c>
      <c r="AJ15" s="77">
        <v>116.983387625752</v>
      </c>
      <c r="AK15" s="77" t="s">
        <v>118</v>
      </c>
      <c r="AL15" s="78">
        <v>475.55099999999999</v>
      </c>
      <c r="AM15" s="78">
        <v>24.009389538303299</v>
      </c>
      <c r="AN15" s="78" t="s">
        <v>118</v>
      </c>
      <c r="AO15" s="77">
        <v>23.026</v>
      </c>
      <c r="AP15" s="77">
        <v>74.048449666310205</v>
      </c>
      <c r="AQ15" s="77" t="s">
        <v>118</v>
      </c>
      <c r="AR15" s="78">
        <v>284.32600000000002</v>
      </c>
      <c r="AS15" s="78">
        <v>4.0627843778308803E-2</v>
      </c>
      <c r="AT15" s="78"/>
      <c r="AU15" s="78">
        <v>30.026235909686498</v>
      </c>
      <c r="AV15" s="78">
        <v>4.0627843778308803E-2</v>
      </c>
      <c r="AW15" s="77">
        <v>150.17099999999999</v>
      </c>
      <c r="AX15" s="77"/>
      <c r="AY15" s="77"/>
      <c r="AZ15" s="77">
        <v>19.373230853573499</v>
      </c>
      <c r="BA15" s="77">
        <v>2.6220179358451501E-2</v>
      </c>
      <c r="BB15" s="78">
        <v>36.040999999999997</v>
      </c>
      <c r="BC15" s="78"/>
      <c r="BD15" s="78"/>
      <c r="BE15" s="78">
        <v>58.856249251040602</v>
      </c>
      <c r="BF15" s="78">
        <v>1.6421900938943499E-2</v>
      </c>
      <c r="BG15" s="77">
        <v>2.0019999999999998</v>
      </c>
      <c r="BH15" s="77"/>
      <c r="BI15" s="77"/>
      <c r="BJ15" s="77">
        <v>316.22776601683802</v>
      </c>
      <c r="BK15" s="77">
        <v>4.5544923856713198E-3</v>
      </c>
      <c r="BL15" s="78">
        <v>26.029</v>
      </c>
      <c r="BM15" s="78"/>
      <c r="BN15" s="78"/>
      <c r="BO15" s="78">
        <v>72.978927939337197</v>
      </c>
      <c r="BP15" s="78">
        <v>7.1129688967323896E-3</v>
      </c>
      <c r="BQ15" s="77">
        <v>3.0030000000000001</v>
      </c>
      <c r="BR15" s="77"/>
      <c r="BS15" s="77"/>
      <c r="BT15" s="77">
        <v>224.98285257018401</v>
      </c>
      <c r="BU15" s="77">
        <v>4.0614239314434898E-3</v>
      </c>
    </row>
    <row r="16" spans="1:73" x14ac:dyDescent="0.25">
      <c r="A16" s="74"/>
      <c r="B16" s="74" t="b">
        <v>0</v>
      </c>
      <c r="C16" s="74" t="s">
        <v>131</v>
      </c>
      <c r="D16" s="75">
        <v>43418.4913773148</v>
      </c>
      <c r="E16" s="76" t="s">
        <v>114</v>
      </c>
      <c r="F16" s="77" t="s">
        <v>132</v>
      </c>
      <c r="G16" s="74" t="s">
        <v>133</v>
      </c>
      <c r="H16" s="78">
        <v>32812.864000000001</v>
      </c>
      <c r="I16" s="78">
        <v>1.9767636264680299</v>
      </c>
      <c r="J16" s="78">
        <v>105.734833528949</v>
      </c>
      <c r="K16" s="77">
        <v>442810.84299999999</v>
      </c>
      <c r="L16" s="77">
        <v>0.84463130845843004</v>
      </c>
      <c r="M16" s="77">
        <v>106.60898286658799</v>
      </c>
      <c r="N16" s="79">
        <v>16897993.024</v>
      </c>
      <c r="O16" s="78">
        <v>0.497993984534356</v>
      </c>
      <c r="P16" s="78">
        <v>127.931568445626</v>
      </c>
      <c r="Q16" s="80">
        <v>6083083.1490000002</v>
      </c>
      <c r="R16" s="80">
        <v>0.41566334753859602</v>
      </c>
      <c r="S16" s="80">
        <v>125.41060641977199</v>
      </c>
      <c r="T16" s="78">
        <v>2591226.0329999998</v>
      </c>
      <c r="U16" s="78">
        <v>0.44059358977388502</v>
      </c>
      <c r="V16" s="78">
        <v>125.625585794231</v>
      </c>
      <c r="W16" s="80">
        <v>1468617.331</v>
      </c>
      <c r="X16" s="80">
        <v>0.97321948483281095</v>
      </c>
      <c r="Y16" s="80">
        <v>12.5438052233914</v>
      </c>
      <c r="Z16" s="81">
        <v>341656.62199999997</v>
      </c>
      <c r="AA16" s="81">
        <v>0.80534731581954899</v>
      </c>
      <c r="AB16" s="81">
        <v>13.411951880231401</v>
      </c>
      <c r="AC16" s="82">
        <v>15167978.788000001</v>
      </c>
      <c r="AD16" s="82">
        <v>0.72668175255701595</v>
      </c>
      <c r="AE16" s="82">
        <v>125.72385701638601</v>
      </c>
      <c r="AF16" s="78">
        <v>1593451.997</v>
      </c>
      <c r="AG16" s="78">
        <v>0.44796014953456398</v>
      </c>
      <c r="AH16" s="78">
        <v>12.542348270419399</v>
      </c>
      <c r="AI16" s="77">
        <v>950382.48600000003</v>
      </c>
      <c r="AJ16" s="77">
        <v>0.67385822463699097</v>
      </c>
      <c r="AK16" s="77">
        <v>12.5394780176272</v>
      </c>
      <c r="AL16" s="78">
        <v>4278089.6730000004</v>
      </c>
      <c r="AM16" s="78">
        <v>2.2618624717734002</v>
      </c>
      <c r="AN16" s="78">
        <v>125.004207411113</v>
      </c>
      <c r="AO16" s="77">
        <v>837080.076</v>
      </c>
      <c r="AP16" s="77">
        <v>0.50174832747569897</v>
      </c>
      <c r="AQ16" s="77">
        <v>12.577563181648101</v>
      </c>
      <c r="AR16" s="78">
        <v>891991.01100000006</v>
      </c>
      <c r="AS16" s="78">
        <v>127.458169307639</v>
      </c>
      <c r="AT16" s="78"/>
      <c r="AU16" s="78">
        <v>0.83812955777520604</v>
      </c>
      <c r="AV16" s="78">
        <v>127.458169307639</v>
      </c>
      <c r="AW16" s="77">
        <v>736934.29700000002</v>
      </c>
      <c r="AX16" s="77"/>
      <c r="AY16" s="77"/>
      <c r="AZ16" s="77">
        <v>0.59068918265882697</v>
      </c>
      <c r="BA16" s="77">
        <v>128.670312129069</v>
      </c>
      <c r="BB16" s="78">
        <v>201225.796</v>
      </c>
      <c r="BC16" s="78"/>
      <c r="BD16" s="78"/>
      <c r="BE16" s="78">
        <v>1.5137035233442699</v>
      </c>
      <c r="BF16" s="78">
        <v>91.687524992981807</v>
      </c>
      <c r="BG16" s="77">
        <v>38506.457000000002</v>
      </c>
      <c r="BH16" s="77"/>
      <c r="BI16" s="77"/>
      <c r="BJ16" s="77">
        <v>1.27969614026754</v>
      </c>
      <c r="BK16" s="77">
        <v>87.601081521318804</v>
      </c>
      <c r="BL16" s="78">
        <v>328521.17</v>
      </c>
      <c r="BM16" s="78"/>
      <c r="BN16" s="78"/>
      <c r="BO16" s="78">
        <v>1.8735675323001499</v>
      </c>
      <c r="BP16" s="78">
        <v>89.7752838805999</v>
      </c>
      <c r="BQ16" s="77">
        <v>64388.131000000001</v>
      </c>
      <c r="BR16" s="77"/>
      <c r="BS16" s="77"/>
      <c r="BT16" s="77">
        <v>2.4156755407626598</v>
      </c>
      <c r="BU16" s="77">
        <v>87.082083298141299</v>
      </c>
    </row>
    <row r="17" spans="1:73" x14ac:dyDescent="0.25">
      <c r="A17" s="74"/>
      <c r="B17" s="74" t="b">
        <v>0</v>
      </c>
      <c r="C17" s="74" t="s">
        <v>134</v>
      </c>
      <c r="D17" s="75">
        <v>43418.494988425897</v>
      </c>
      <c r="E17" s="76" t="s">
        <v>73</v>
      </c>
      <c r="F17" s="77" t="s">
        <v>92</v>
      </c>
      <c r="G17" s="74" t="s">
        <v>104</v>
      </c>
      <c r="H17" s="78">
        <v>1139.3320000000001</v>
      </c>
      <c r="I17" s="78">
        <v>12.3437659381296</v>
      </c>
      <c r="J17" s="78">
        <v>132.64483252457401</v>
      </c>
      <c r="K17" s="77">
        <v>27818.714</v>
      </c>
      <c r="L17" s="77">
        <v>1.1792902932707701</v>
      </c>
      <c r="M17" s="77">
        <v>126.801250575151</v>
      </c>
      <c r="N17" s="79">
        <v>5805255.2850000001</v>
      </c>
      <c r="O17" s="78">
        <v>0.689873872963083</v>
      </c>
      <c r="P17" s="78" t="s">
        <v>118</v>
      </c>
      <c r="Q17" s="80">
        <v>12563.608</v>
      </c>
      <c r="R17" s="80">
        <v>5.00387298921338</v>
      </c>
      <c r="S17" s="80" t="s">
        <v>118</v>
      </c>
      <c r="T17" s="78">
        <v>4711.9809999999998</v>
      </c>
      <c r="U17" s="78">
        <v>7.4429047288897401</v>
      </c>
      <c r="V17" s="78" t="s">
        <v>118</v>
      </c>
      <c r="W17" s="80">
        <v>414.476</v>
      </c>
      <c r="X17" s="80">
        <v>15.9499329550006</v>
      </c>
      <c r="Y17" s="80" t="s">
        <v>118</v>
      </c>
      <c r="Z17" s="81">
        <v>811.93600000000004</v>
      </c>
      <c r="AA17" s="81">
        <v>21.502990970368401</v>
      </c>
      <c r="AB17" s="81" t="s">
        <v>118</v>
      </c>
      <c r="AC17" s="82">
        <v>2270.7199999999998</v>
      </c>
      <c r="AD17" s="82">
        <v>29.580575920780699</v>
      </c>
      <c r="AE17" s="82" t="s">
        <v>118</v>
      </c>
      <c r="AF17" s="78">
        <v>264.30500000000001</v>
      </c>
      <c r="AG17" s="78">
        <v>32.053676096686097</v>
      </c>
      <c r="AH17" s="78" t="s">
        <v>118</v>
      </c>
      <c r="AI17" s="77">
        <v>121.139</v>
      </c>
      <c r="AJ17" s="77">
        <v>57.9761620729982</v>
      </c>
      <c r="AK17" s="77" t="s">
        <v>118</v>
      </c>
      <c r="AL17" s="78">
        <v>1634.9639999999999</v>
      </c>
      <c r="AM17" s="78">
        <v>9.7553073490128508</v>
      </c>
      <c r="AN17" s="78" t="s">
        <v>118</v>
      </c>
      <c r="AO17" s="77">
        <v>120.13800000000001</v>
      </c>
      <c r="AP17" s="77">
        <v>52.1167955451754</v>
      </c>
      <c r="AQ17" s="77" t="s">
        <v>118</v>
      </c>
      <c r="AR17" s="78">
        <v>256.29700000000003</v>
      </c>
      <c r="AS17" s="78">
        <v>3.6622730516552203E-2</v>
      </c>
      <c r="AT17" s="78"/>
      <c r="AU17" s="78">
        <v>21.253710933592298</v>
      </c>
      <c r="AV17" s="78">
        <v>3.6622730516552203E-2</v>
      </c>
      <c r="AW17" s="77">
        <v>150.16999999999999</v>
      </c>
      <c r="AX17" s="77"/>
      <c r="AY17" s="77"/>
      <c r="AZ17" s="77">
        <v>44.557011359063097</v>
      </c>
      <c r="BA17" s="77">
        <v>2.62200047563022E-2</v>
      </c>
      <c r="BB17" s="78">
        <v>29.032</v>
      </c>
      <c r="BC17" s="78"/>
      <c r="BD17" s="78"/>
      <c r="BE17" s="78">
        <v>73.516624773486996</v>
      </c>
      <c r="BF17" s="78">
        <v>1.3228285232357801E-2</v>
      </c>
      <c r="BG17" s="77">
        <v>0</v>
      </c>
      <c r="BH17" s="77"/>
      <c r="BI17" s="77"/>
      <c r="BJ17" s="77" t="s">
        <v>105</v>
      </c>
      <c r="BK17" s="77">
        <v>0</v>
      </c>
      <c r="BL17" s="78">
        <v>37.04</v>
      </c>
      <c r="BM17" s="78"/>
      <c r="BN17" s="78"/>
      <c r="BO17" s="78">
        <v>54.133530837914499</v>
      </c>
      <c r="BP17" s="78">
        <v>1.0121955047637901E-2</v>
      </c>
      <c r="BQ17" s="77">
        <v>7.008</v>
      </c>
      <c r="BR17" s="77"/>
      <c r="BS17" s="77"/>
      <c r="BT17" s="77">
        <v>191.082356916121</v>
      </c>
      <c r="BU17" s="77">
        <v>9.4780082955564296E-3</v>
      </c>
    </row>
    <row r="18" spans="1:73" x14ac:dyDescent="0.25">
      <c r="A18" s="74"/>
      <c r="B18" s="74" t="b">
        <v>0</v>
      </c>
      <c r="C18" s="74" t="s">
        <v>135</v>
      </c>
      <c r="D18" s="75">
        <v>43418.498576388898</v>
      </c>
      <c r="E18" s="76" t="s">
        <v>73</v>
      </c>
      <c r="F18" s="77" t="s">
        <v>92</v>
      </c>
      <c r="G18" s="74" t="s">
        <v>104</v>
      </c>
      <c r="H18" s="78">
        <v>1184.3800000000001</v>
      </c>
      <c r="I18" s="78">
        <v>9.4553418696615594</v>
      </c>
      <c r="J18" s="78">
        <v>132.606559507382</v>
      </c>
      <c r="K18" s="77">
        <v>27553.024000000001</v>
      </c>
      <c r="L18" s="77">
        <v>2.1142592744484401</v>
      </c>
      <c r="M18" s="77">
        <v>126.81417825072</v>
      </c>
      <c r="N18" s="79">
        <v>5761856.4680000003</v>
      </c>
      <c r="O18" s="78">
        <v>0.65923819902608605</v>
      </c>
      <c r="P18" s="78" t="s">
        <v>118</v>
      </c>
      <c r="Q18" s="80">
        <v>12149.870999999999</v>
      </c>
      <c r="R18" s="80">
        <v>3.8335632819074701</v>
      </c>
      <c r="S18" s="80" t="s">
        <v>118</v>
      </c>
      <c r="T18" s="78">
        <v>4760.0140000000001</v>
      </c>
      <c r="U18" s="78">
        <v>4.15888828904645</v>
      </c>
      <c r="V18" s="78" t="s">
        <v>118</v>
      </c>
      <c r="W18" s="80">
        <v>251.28700000000001</v>
      </c>
      <c r="X18" s="80">
        <v>37.678699581098499</v>
      </c>
      <c r="Y18" s="80" t="s">
        <v>118</v>
      </c>
      <c r="Z18" s="81">
        <v>757.87300000000005</v>
      </c>
      <c r="AA18" s="81">
        <v>15.2548836231718</v>
      </c>
      <c r="AB18" s="81" t="s">
        <v>118</v>
      </c>
      <c r="AC18" s="82">
        <v>670.78</v>
      </c>
      <c r="AD18" s="82">
        <v>19.763469921923502</v>
      </c>
      <c r="AE18" s="82" t="s">
        <v>118</v>
      </c>
      <c r="AF18" s="78">
        <v>123.14400000000001</v>
      </c>
      <c r="AG18" s="78">
        <v>43.372111383883798</v>
      </c>
      <c r="AH18" s="78" t="s">
        <v>118</v>
      </c>
      <c r="AI18" s="77">
        <v>8.0079999999999991</v>
      </c>
      <c r="AJ18" s="77">
        <v>114.867072934085</v>
      </c>
      <c r="AK18" s="77" t="s">
        <v>118</v>
      </c>
      <c r="AL18" s="78">
        <v>766.90099999999995</v>
      </c>
      <c r="AM18" s="78">
        <v>11.599595640336</v>
      </c>
      <c r="AN18" s="78" t="s">
        <v>118</v>
      </c>
      <c r="AO18" s="77">
        <v>9.0090000000000003</v>
      </c>
      <c r="AP18" s="77">
        <v>142.964881967547</v>
      </c>
      <c r="AQ18" s="77" t="s">
        <v>118</v>
      </c>
      <c r="AR18" s="78">
        <v>122.14100000000001</v>
      </c>
      <c r="AS18" s="78">
        <v>1.7452942984202701E-2</v>
      </c>
      <c r="AT18" s="78"/>
      <c r="AU18" s="78">
        <v>25.280788193730999</v>
      </c>
      <c r="AV18" s="78">
        <v>1.7452942984202701E-2</v>
      </c>
      <c r="AW18" s="77">
        <v>121.13800000000001</v>
      </c>
      <c r="AX18" s="77"/>
      <c r="AY18" s="77"/>
      <c r="AZ18" s="77">
        <v>37.862457952063302</v>
      </c>
      <c r="BA18" s="77">
        <v>2.1150955158613201E-2</v>
      </c>
      <c r="BB18" s="78">
        <v>14.016</v>
      </c>
      <c r="BC18" s="78"/>
      <c r="BD18" s="78"/>
      <c r="BE18" s="78">
        <v>151.34104659796299</v>
      </c>
      <c r="BF18" s="78">
        <v>6.3863201231994801E-3</v>
      </c>
      <c r="BG18" s="77">
        <v>0</v>
      </c>
      <c r="BH18" s="77"/>
      <c r="BI18" s="77"/>
      <c r="BJ18" s="77" t="s">
        <v>105</v>
      </c>
      <c r="BK18" s="77">
        <v>0</v>
      </c>
      <c r="BL18" s="78">
        <v>4.0039999999999996</v>
      </c>
      <c r="BM18" s="78"/>
      <c r="BN18" s="78"/>
      <c r="BO18" s="78">
        <v>210.81851067789199</v>
      </c>
      <c r="BP18" s="78">
        <v>1.0941767821474699E-3</v>
      </c>
      <c r="BQ18" s="77">
        <v>0</v>
      </c>
      <c r="BR18" s="77"/>
      <c r="BS18" s="77"/>
      <c r="BT18" s="77" t="s">
        <v>105</v>
      </c>
      <c r="BU18" s="77">
        <v>0</v>
      </c>
    </row>
    <row r="19" spans="1:73" x14ac:dyDescent="0.25">
      <c r="A19" s="74"/>
      <c r="B19" s="74" t="b">
        <v>0</v>
      </c>
      <c r="C19" s="74" t="s">
        <v>136</v>
      </c>
      <c r="D19" s="75">
        <v>43418.502152777801</v>
      </c>
      <c r="E19" s="76" t="s">
        <v>73</v>
      </c>
      <c r="F19" s="77" t="s">
        <v>92</v>
      </c>
      <c r="G19" s="74" t="s">
        <v>104</v>
      </c>
      <c r="H19" s="78">
        <v>1135.3320000000001</v>
      </c>
      <c r="I19" s="78">
        <v>13.9015425959286</v>
      </c>
      <c r="J19" s="78">
        <v>132.64823094556399</v>
      </c>
      <c r="K19" s="77">
        <v>27168.198</v>
      </c>
      <c r="L19" s="77">
        <v>1.42746306698494</v>
      </c>
      <c r="M19" s="77">
        <v>126.832902725403</v>
      </c>
      <c r="N19" s="79">
        <v>5772144.2400000002</v>
      </c>
      <c r="O19" s="78">
        <v>0.612162046777604</v>
      </c>
      <c r="P19" s="78" t="s">
        <v>118</v>
      </c>
      <c r="Q19" s="80">
        <v>12416.332</v>
      </c>
      <c r="R19" s="80">
        <v>4.6603256697463902</v>
      </c>
      <c r="S19" s="80" t="s">
        <v>118</v>
      </c>
      <c r="T19" s="78">
        <v>4833.174</v>
      </c>
      <c r="U19" s="78">
        <v>4.4908504595515799</v>
      </c>
      <c r="V19" s="78" t="s">
        <v>118</v>
      </c>
      <c r="W19" s="80">
        <v>227.25899999999999</v>
      </c>
      <c r="X19" s="80">
        <v>19.151894196312199</v>
      </c>
      <c r="Y19" s="80" t="s">
        <v>118</v>
      </c>
      <c r="Z19" s="81">
        <v>885.03300000000002</v>
      </c>
      <c r="AA19" s="81">
        <v>12.6568315302664</v>
      </c>
      <c r="AB19" s="81" t="s">
        <v>118</v>
      </c>
      <c r="AC19" s="82">
        <v>555.64300000000003</v>
      </c>
      <c r="AD19" s="82">
        <v>20.213513281047</v>
      </c>
      <c r="AE19" s="82" t="s">
        <v>118</v>
      </c>
      <c r="AF19" s="78">
        <v>60.067999999999998</v>
      </c>
      <c r="AG19" s="78">
        <v>46.483544946695403</v>
      </c>
      <c r="AH19" s="78" t="s">
        <v>118</v>
      </c>
      <c r="AI19" s="77">
        <v>6.0069999999999997</v>
      </c>
      <c r="AJ19" s="77">
        <v>224.99198889232801</v>
      </c>
      <c r="AK19" s="77" t="s">
        <v>118</v>
      </c>
      <c r="AL19" s="78">
        <v>662.779</v>
      </c>
      <c r="AM19" s="78">
        <v>15.1351000615127</v>
      </c>
      <c r="AN19" s="78" t="s">
        <v>118</v>
      </c>
      <c r="AO19" s="77">
        <v>3.0030000000000001</v>
      </c>
      <c r="AP19" s="77">
        <v>224.98285257018401</v>
      </c>
      <c r="AQ19" s="77" t="s">
        <v>118</v>
      </c>
      <c r="AR19" s="78">
        <v>112.13</v>
      </c>
      <c r="AS19" s="78">
        <v>1.60224535317268E-2</v>
      </c>
      <c r="AT19" s="78"/>
      <c r="AU19" s="78">
        <v>36.160082055920398</v>
      </c>
      <c r="AV19" s="78">
        <v>1.60224535317268E-2</v>
      </c>
      <c r="AW19" s="77">
        <v>108.123</v>
      </c>
      <c r="AX19" s="77"/>
      <c r="AY19" s="77"/>
      <c r="AZ19" s="77">
        <v>43.822596176218198</v>
      </c>
      <c r="BA19" s="77">
        <v>1.88785081858272E-2</v>
      </c>
      <c r="BB19" s="78">
        <v>5.0060000000000002</v>
      </c>
      <c r="BC19" s="78"/>
      <c r="BD19" s="78"/>
      <c r="BE19" s="78">
        <v>253.86959593490599</v>
      </c>
      <c r="BF19" s="78">
        <v>2.2809587997100898E-3</v>
      </c>
      <c r="BG19" s="77">
        <v>0</v>
      </c>
      <c r="BH19" s="77"/>
      <c r="BI19" s="77"/>
      <c r="BJ19" s="77" t="s">
        <v>105</v>
      </c>
      <c r="BK19" s="77">
        <v>0</v>
      </c>
      <c r="BL19" s="78">
        <v>9.0090000000000003</v>
      </c>
      <c r="BM19" s="78"/>
      <c r="BN19" s="78"/>
      <c r="BO19" s="78">
        <v>122.27832606829</v>
      </c>
      <c r="BP19" s="78">
        <v>2.4618977598318101E-3</v>
      </c>
      <c r="BQ19" s="77">
        <v>4.0039999999999996</v>
      </c>
      <c r="BR19" s="77"/>
      <c r="BS19" s="77"/>
      <c r="BT19" s="77">
        <v>174.80147469502501</v>
      </c>
      <c r="BU19" s="77">
        <v>5.4152319085913198E-3</v>
      </c>
    </row>
    <row r="20" spans="1:73" x14ac:dyDescent="0.25">
      <c r="A20" s="74"/>
      <c r="B20" s="74" t="b">
        <v>0</v>
      </c>
      <c r="C20" s="74" t="s">
        <v>137</v>
      </c>
      <c r="D20" s="75">
        <v>43418.5057407407</v>
      </c>
      <c r="E20" s="76" t="s">
        <v>73</v>
      </c>
      <c r="F20" s="77" t="s">
        <v>92</v>
      </c>
      <c r="G20" s="74" t="s">
        <v>138</v>
      </c>
      <c r="H20" s="78">
        <v>2215.6570000000002</v>
      </c>
      <c r="I20" s="78">
        <v>8.3061004618053609</v>
      </c>
      <c r="J20" s="78">
        <v>131.73038115650499</v>
      </c>
      <c r="K20" s="77">
        <v>43616.351000000002</v>
      </c>
      <c r="L20" s="77">
        <v>2.0263713536841599</v>
      </c>
      <c r="M20" s="77">
        <v>126.032585115795</v>
      </c>
      <c r="N20" s="79">
        <v>5811838.4139999999</v>
      </c>
      <c r="O20" s="78">
        <v>0.30071321768021397</v>
      </c>
      <c r="P20" s="78" t="s">
        <v>118</v>
      </c>
      <c r="Q20" s="80">
        <v>30455.263999999999</v>
      </c>
      <c r="R20" s="80">
        <v>8.9865200712289894</v>
      </c>
      <c r="S20" s="80" t="s">
        <v>118</v>
      </c>
      <c r="T20" s="78">
        <v>11004.4</v>
      </c>
      <c r="U20" s="78">
        <v>4.3994635546156502</v>
      </c>
      <c r="V20" s="78" t="s">
        <v>118</v>
      </c>
      <c r="W20" s="80">
        <v>285.32799999999997</v>
      </c>
      <c r="X20" s="80">
        <v>24.880149372789699</v>
      </c>
      <c r="Y20" s="80" t="s">
        <v>118</v>
      </c>
      <c r="Z20" s="81">
        <v>3197.9140000000002</v>
      </c>
      <c r="AA20" s="81">
        <v>5.8618179682798797</v>
      </c>
      <c r="AB20" s="81" t="s">
        <v>118</v>
      </c>
      <c r="AC20" s="82">
        <v>1370.6179999999999</v>
      </c>
      <c r="AD20" s="82">
        <v>10.4243179950931</v>
      </c>
      <c r="AE20" s="82" t="s">
        <v>118</v>
      </c>
      <c r="AF20" s="78">
        <v>113.128</v>
      </c>
      <c r="AG20" s="78">
        <v>46.279381031326501</v>
      </c>
      <c r="AH20" s="78" t="s">
        <v>118</v>
      </c>
      <c r="AI20" s="77">
        <v>4.0039999999999996</v>
      </c>
      <c r="AJ20" s="77">
        <v>210.81851067789199</v>
      </c>
      <c r="AK20" s="77" t="s">
        <v>118</v>
      </c>
      <c r="AL20" s="78">
        <v>1387.65</v>
      </c>
      <c r="AM20" s="78">
        <v>8.4841009463459809</v>
      </c>
      <c r="AN20" s="78" t="s">
        <v>118</v>
      </c>
      <c r="AO20" s="77">
        <v>7.0069999999999997</v>
      </c>
      <c r="AP20" s="77">
        <v>165.643115532629</v>
      </c>
      <c r="AQ20" s="77" t="s">
        <v>118</v>
      </c>
      <c r="AR20" s="78">
        <v>896085.21799999999</v>
      </c>
      <c r="AS20" s="78">
        <v>128.043197769306</v>
      </c>
      <c r="AT20" s="78">
        <v>4.9218665909958235</v>
      </c>
      <c r="AU20" s="78">
        <v>0.53895623427864503</v>
      </c>
      <c r="AV20" s="78">
        <f>(AS20/AT20)*5</f>
        <v>130.07585171401354</v>
      </c>
      <c r="AW20" s="77">
        <v>726517.37100000004</v>
      </c>
      <c r="AX20" s="77"/>
      <c r="AY20" s="77"/>
      <c r="AZ20" s="77">
        <v>1.03279763545318</v>
      </c>
      <c r="BA20" s="77">
        <v>126.851494460653</v>
      </c>
      <c r="BB20" s="78">
        <v>209340.98199999999</v>
      </c>
      <c r="BC20" s="78"/>
      <c r="BD20" s="78"/>
      <c r="BE20" s="78">
        <v>1.2530655170548299</v>
      </c>
      <c r="BF20" s="78">
        <v>95.385168804005403</v>
      </c>
      <c r="BG20" s="77">
        <v>41539.724999999999</v>
      </c>
      <c r="BH20" s="77"/>
      <c r="BI20" s="77"/>
      <c r="BJ20" s="77">
        <v>2.5787448716815602</v>
      </c>
      <c r="BK20" s="77">
        <v>94.501678928761606</v>
      </c>
      <c r="BL20" s="78">
        <v>350138.06199999998</v>
      </c>
      <c r="BM20" s="78"/>
      <c r="BN20" s="78"/>
      <c r="BO20" s="78">
        <v>0.53566048987743597</v>
      </c>
      <c r="BP20" s="78">
        <v>95.682551944683198</v>
      </c>
      <c r="BQ20" s="77">
        <v>69151.888999999996</v>
      </c>
      <c r="BR20" s="77"/>
      <c r="BS20" s="77"/>
      <c r="BT20" s="77">
        <v>1.4822480238126901</v>
      </c>
      <c r="BU20" s="77">
        <v>93.524854108932303</v>
      </c>
    </row>
    <row r="21" spans="1:73" x14ac:dyDescent="0.25">
      <c r="A21" s="74"/>
      <c r="B21" s="74" t="b">
        <v>0</v>
      </c>
      <c r="C21" s="74" t="s">
        <v>139</v>
      </c>
      <c r="D21" s="75">
        <v>43418.5093402778</v>
      </c>
      <c r="E21" s="76" t="s">
        <v>73</v>
      </c>
      <c r="F21" s="77" t="s">
        <v>92</v>
      </c>
      <c r="G21" s="74" t="s">
        <v>104</v>
      </c>
      <c r="H21" s="78">
        <v>1065.2529999999999</v>
      </c>
      <c r="I21" s="78">
        <v>13.2343327519481</v>
      </c>
      <c r="J21" s="78">
        <v>132.70777043170699</v>
      </c>
      <c r="K21" s="77">
        <v>26532.431</v>
      </c>
      <c r="L21" s="77">
        <v>2.1935435808557799</v>
      </c>
      <c r="M21" s="77">
        <v>126.863837233716</v>
      </c>
      <c r="N21" s="79">
        <v>5811715.2599999998</v>
      </c>
      <c r="O21" s="78">
        <v>0.520952814572747</v>
      </c>
      <c r="P21" s="78" t="s">
        <v>118</v>
      </c>
      <c r="Q21" s="80">
        <v>11741.079</v>
      </c>
      <c r="R21" s="80">
        <v>3.7545756592425099</v>
      </c>
      <c r="S21" s="80" t="s">
        <v>118</v>
      </c>
      <c r="T21" s="78">
        <v>4667.8990000000003</v>
      </c>
      <c r="U21" s="78">
        <v>4.7865259238382203</v>
      </c>
      <c r="V21" s="78" t="s">
        <v>118</v>
      </c>
      <c r="W21" s="80">
        <v>239.273</v>
      </c>
      <c r="X21" s="80">
        <v>32.497241111657701</v>
      </c>
      <c r="Y21" s="80" t="s">
        <v>118</v>
      </c>
      <c r="Z21" s="81">
        <v>804.93299999999999</v>
      </c>
      <c r="AA21" s="81">
        <v>12.2606373959694</v>
      </c>
      <c r="AB21" s="81" t="s">
        <v>118</v>
      </c>
      <c r="AC21" s="82">
        <v>596.68499999999995</v>
      </c>
      <c r="AD21" s="82">
        <v>15.644681897884601</v>
      </c>
      <c r="AE21" s="82" t="s">
        <v>118</v>
      </c>
      <c r="AF21" s="78">
        <v>54.063000000000002</v>
      </c>
      <c r="AG21" s="78">
        <v>60.606681285849</v>
      </c>
      <c r="AH21" s="78" t="s">
        <v>118</v>
      </c>
      <c r="AI21" s="77">
        <v>5.0060000000000002</v>
      </c>
      <c r="AJ21" s="77">
        <v>253.86959593490599</v>
      </c>
      <c r="AK21" s="77" t="s">
        <v>118</v>
      </c>
      <c r="AL21" s="78">
        <v>726.85299999999995</v>
      </c>
      <c r="AM21" s="78">
        <v>17.268102550621801</v>
      </c>
      <c r="AN21" s="78" t="s">
        <v>118</v>
      </c>
      <c r="AO21" s="77">
        <v>3.0030000000000001</v>
      </c>
      <c r="AP21" s="77">
        <v>224.98285257018401</v>
      </c>
      <c r="AQ21" s="77" t="s">
        <v>118</v>
      </c>
      <c r="AR21" s="78">
        <v>247.28299999999999</v>
      </c>
      <c r="AS21" s="78">
        <v>3.5334704153090299E-2</v>
      </c>
      <c r="AU21" s="78">
        <v>18.010086792671999</v>
      </c>
      <c r="AV21" s="78" t="e">
        <f t="shared" ref="AV21:AV80" si="0">(AS21/AT21)*5</f>
        <v>#DIV/0!</v>
      </c>
      <c r="AW21" s="77">
        <v>146.16499999999999</v>
      </c>
      <c r="AX21" s="77"/>
      <c r="AY21" s="77"/>
      <c r="AZ21" s="77">
        <v>23.770948288819898</v>
      </c>
      <c r="BA21" s="77">
        <v>2.55207231484645E-2</v>
      </c>
      <c r="BB21" s="78">
        <v>16.018000000000001</v>
      </c>
      <c r="BC21" s="78"/>
      <c r="BD21" s="78"/>
      <c r="BE21" s="78">
        <v>107.053730795109</v>
      </c>
      <c r="BF21" s="78">
        <v>7.2985213850891304E-3</v>
      </c>
      <c r="BG21" s="77">
        <v>3.0030000000000001</v>
      </c>
      <c r="BH21" s="77"/>
      <c r="BI21" s="77"/>
      <c r="BJ21" s="77">
        <v>224.98285257018401</v>
      </c>
      <c r="BK21" s="77">
        <v>6.8317385785069797E-3</v>
      </c>
      <c r="BL21" s="78">
        <v>38.042999999999999</v>
      </c>
      <c r="BM21" s="78"/>
      <c r="BN21" s="78"/>
      <c r="BO21" s="78">
        <v>40.776084785856803</v>
      </c>
      <c r="BP21" s="78">
        <v>1.0396045785024E-2</v>
      </c>
      <c r="BQ21" s="77">
        <v>5.0049999999999999</v>
      </c>
      <c r="BR21" s="77"/>
      <c r="BS21" s="77"/>
      <c r="BT21" s="77">
        <v>169.967317119759</v>
      </c>
      <c r="BU21" s="77">
        <v>6.7690398857391497E-3</v>
      </c>
    </row>
    <row r="22" spans="1:73" x14ac:dyDescent="0.25">
      <c r="A22" s="74"/>
      <c r="B22" s="74" t="b">
        <v>0</v>
      </c>
      <c r="C22" s="74" t="s">
        <v>140</v>
      </c>
      <c r="D22" s="75">
        <v>43418.512939814798</v>
      </c>
      <c r="E22" s="76" t="s">
        <v>73</v>
      </c>
      <c r="F22" s="77" t="s">
        <v>92</v>
      </c>
      <c r="G22" s="74" t="s">
        <v>141</v>
      </c>
      <c r="H22" s="78">
        <v>1366.6030000000001</v>
      </c>
      <c r="I22" s="78">
        <v>9.7879094508343201</v>
      </c>
      <c r="J22" s="78">
        <v>132.45174189035799</v>
      </c>
      <c r="K22" s="77">
        <v>31149.073</v>
      </c>
      <c r="L22" s="77">
        <v>1.77725521032213</v>
      </c>
      <c r="M22" s="77">
        <v>126.639205331894</v>
      </c>
      <c r="N22" s="79">
        <v>5884654.574</v>
      </c>
      <c r="O22" s="78">
        <v>0.61063414785188697</v>
      </c>
      <c r="P22" s="78" t="s">
        <v>118</v>
      </c>
      <c r="Q22" s="80">
        <v>30267.49</v>
      </c>
      <c r="R22" s="80">
        <v>2.3422477539925</v>
      </c>
      <c r="S22" s="80" t="s">
        <v>118</v>
      </c>
      <c r="T22" s="78">
        <v>11092.54</v>
      </c>
      <c r="U22" s="78">
        <v>2.98214072059932</v>
      </c>
      <c r="V22" s="78" t="s">
        <v>118</v>
      </c>
      <c r="W22" s="80">
        <v>352.40100000000001</v>
      </c>
      <c r="X22" s="80">
        <v>21.793081981106202</v>
      </c>
      <c r="Y22" s="80" t="s">
        <v>118</v>
      </c>
      <c r="Z22" s="81">
        <v>3676.5659999999998</v>
      </c>
      <c r="AA22" s="81">
        <v>3.8107552504817099</v>
      </c>
      <c r="AB22" s="81" t="s">
        <v>118</v>
      </c>
      <c r="AC22" s="82">
        <v>910.06299999999999</v>
      </c>
      <c r="AD22" s="82">
        <v>14.9457492031997</v>
      </c>
      <c r="AE22" s="82" t="s">
        <v>118</v>
      </c>
      <c r="AF22" s="78">
        <v>119.136</v>
      </c>
      <c r="AG22" s="78">
        <v>39.306530751605102</v>
      </c>
      <c r="AH22" s="78" t="s">
        <v>118</v>
      </c>
      <c r="AI22" s="77">
        <v>3.0030000000000001</v>
      </c>
      <c r="AJ22" s="77">
        <v>224.98285257018401</v>
      </c>
      <c r="AK22" s="77" t="s">
        <v>118</v>
      </c>
      <c r="AL22" s="78">
        <v>1413.682</v>
      </c>
      <c r="AM22" s="78">
        <v>13.0039314231836</v>
      </c>
      <c r="AN22" s="78" t="s">
        <v>118</v>
      </c>
      <c r="AO22" s="77">
        <v>5.0049999999999999</v>
      </c>
      <c r="AP22" s="77">
        <v>169.967317119759</v>
      </c>
      <c r="AQ22" s="77" t="s">
        <v>118</v>
      </c>
      <c r="AR22" s="78">
        <v>896926.57700000005</v>
      </c>
      <c r="AS22" s="78">
        <v>128.163421041232</v>
      </c>
      <c r="AT22" s="78">
        <v>4.9021293317288546</v>
      </c>
      <c r="AU22" s="78">
        <v>0.77335670243768095</v>
      </c>
      <c r="AV22" s="78">
        <f t="shared" si="0"/>
        <v>130.72219475289941</v>
      </c>
      <c r="AW22" s="77">
        <v>730750.14</v>
      </c>
      <c r="AX22" s="77"/>
      <c r="AY22" s="77"/>
      <c r="AZ22" s="77">
        <v>0.88218689973261699</v>
      </c>
      <c r="BA22" s="77">
        <v>127.590545025428</v>
      </c>
      <c r="BB22" s="78">
        <v>213469.764</v>
      </c>
      <c r="BC22" s="78"/>
      <c r="BD22" s="78"/>
      <c r="BE22" s="78">
        <v>0.87832441546218099</v>
      </c>
      <c r="BF22" s="78">
        <v>97.266427620422604</v>
      </c>
      <c r="BG22" s="77">
        <v>41237.262000000002</v>
      </c>
      <c r="BH22" s="77"/>
      <c r="BI22" s="77"/>
      <c r="BJ22" s="77">
        <v>1.50732516002415</v>
      </c>
      <c r="BK22" s="77">
        <v>93.813584308158497</v>
      </c>
      <c r="BL22" s="78">
        <v>353301.60399999999</v>
      </c>
      <c r="BM22" s="78"/>
      <c r="BN22" s="78"/>
      <c r="BO22" s="78">
        <v>0.59207395623877002</v>
      </c>
      <c r="BP22" s="78">
        <v>96.547055992072899</v>
      </c>
      <c r="BQ22" s="77">
        <v>69437.517000000007</v>
      </c>
      <c r="BR22" s="77"/>
      <c r="BS22" s="77"/>
      <c r="BT22" s="77">
        <v>2.1112058765686799</v>
      </c>
      <c r="BU22" s="77">
        <v>93.911153274663405</v>
      </c>
    </row>
    <row r="23" spans="1:73" x14ac:dyDescent="0.25">
      <c r="A23" s="74"/>
      <c r="B23" s="74" t="b">
        <v>0</v>
      </c>
      <c r="C23" s="74" t="s">
        <v>142</v>
      </c>
      <c r="D23" s="75">
        <v>43418.5165277778</v>
      </c>
      <c r="E23" s="76" t="s">
        <v>73</v>
      </c>
      <c r="F23" s="77" t="s">
        <v>92</v>
      </c>
      <c r="G23" s="74" t="s">
        <v>104</v>
      </c>
      <c r="H23" s="78">
        <v>1069.251</v>
      </c>
      <c r="I23" s="78">
        <v>10.179378795148599</v>
      </c>
      <c r="J23" s="78">
        <v>132.70437370992701</v>
      </c>
      <c r="K23" s="77">
        <v>26494.324000000001</v>
      </c>
      <c r="L23" s="77">
        <v>1.75281020018203</v>
      </c>
      <c r="M23" s="77">
        <v>126.865691405619</v>
      </c>
      <c r="N23" s="79">
        <v>5798024.4289999995</v>
      </c>
      <c r="O23" s="78">
        <v>0.70838013082305296</v>
      </c>
      <c r="P23" s="78" t="s">
        <v>118</v>
      </c>
      <c r="Q23" s="80">
        <v>11855.352999999999</v>
      </c>
      <c r="R23" s="80">
        <v>2.9227360211698299</v>
      </c>
      <c r="S23" s="80" t="s">
        <v>118</v>
      </c>
      <c r="T23" s="78">
        <v>4650.9049999999997</v>
      </c>
      <c r="U23" s="78">
        <v>5.6781316078374502</v>
      </c>
      <c r="V23" s="78" t="s">
        <v>118</v>
      </c>
      <c r="W23" s="80">
        <v>278.32</v>
      </c>
      <c r="X23" s="80">
        <v>26.424203600763899</v>
      </c>
      <c r="Y23" s="80" t="s">
        <v>118</v>
      </c>
      <c r="Z23" s="81">
        <v>819.95299999999997</v>
      </c>
      <c r="AA23" s="81">
        <v>12.7731648316188</v>
      </c>
      <c r="AB23" s="81" t="s">
        <v>118</v>
      </c>
      <c r="AC23" s="82">
        <v>571.66300000000001</v>
      </c>
      <c r="AD23" s="82">
        <v>15.345109801391899</v>
      </c>
      <c r="AE23" s="82" t="s">
        <v>118</v>
      </c>
      <c r="AF23" s="78">
        <v>49.055999999999997</v>
      </c>
      <c r="AG23" s="78">
        <v>40.188728333077798</v>
      </c>
      <c r="AH23" s="78" t="s">
        <v>118</v>
      </c>
      <c r="AI23" s="77">
        <v>3.0030000000000001</v>
      </c>
      <c r="AJ23" s="77">
        <v>161.01529717988299</v>
      </c>
      <c r="AK23" s="77" t="s">
        <v>118</v>
      </c>
      <c r="AL23" s="78">
        <v>543.63099999999997</v>
      </c>
      <c r="AM23" s="78">
        <v>20.3238494599861</v>
      </c>
      <c r="AN23" s="78" t="s">
        <v>118</v>
      </c>
      <c r="AO23" s="77">
        <v>4.0039999999999996</v>
      </c>
      <c r="AP23" s="77">
        <v>174.80147469502501</v>
      </c>
      <c r="AQ23" s="77" t="s">
        <v>118</v>
      </c>
      <c r="AR23" s="78">
        <v>289.33600000000001</v>
      </c>
      <c r="AS23" s="78">
        <v>4.1343731517486097E-2</v>
      </c>
      <c r="AU23" s="78">
        <v>30.580977672670599</v>
      </c>
      <c r="AV23" s="78" t="e">
        <f t="shared" si="0"/>
        <v>#DIV/0!</v>
      </c>
      <c r="AW23" s="77">
        <v>165.18799999999999</v>
      </c>
      <c r="AX23" s="77"/>
      <c r="AY23" s="77"/>
      <c r="AZ23" s="77">
        <v>20.0506991259393</v>
      </c>
      <c r="BA23" s="77">
        <v>2.8842179834081699E-2</v>
      </c>
      <c r="BB23" s="78">
        <v>26.027999999999999</v>
      </c>
      <c r="BC23" s="78"/>
      <c r="BD23" s="78"/>
      <c r="BE23" s="78">
        <v>65.877398709726094</v>
      </c>
      <c r="BF23" s="78">
        <v>1.18595276945374E-2</v>
      </c>
      <c r="BG23" s="77">
        <v>0</v>
      </c>
      <c r="BH23" s="77"/>
      <c r="BI23" s="77"/>
      <c r="BJ23" s="77" t="s">
        <v>105</v>
      </c>
      <c r="BK23" s="77">
        <v>0</v>
      </c>
      <c r="BL23" s="78">
        <v>51.06</v>
      </c>
      <c r="BM23" s="78"/>
      <c r="BN23" s="78"/>
      <c r="BO23" s="78">
        <v>55.803551053592201</v>
      </c>
      <c r="BP23" s="78">
        <v>1.39532134107018E-2</v>
      </c>
      <c r="BQ23" s="77">
        <v>2.0019999999999998</v>
      </c>
      <c r="BR23" s="77"/>
      <c r="BS23" s="77"/>
      <c r="BT23" s="77">
        <v>316.22776601683802</v>
      </c>
      <c r="BU23" s="77">
        <v>2.7076159542956599E-3</v>
      </c>
    </row>
    <row r="24" spans="1:73" x14ac:dyDescent="0.25">
      <c r="A24" s="74"/>
      <c r="B24" s="74" t="b">
        <v>0</v>
      </c>
      <c r="C24" s="74" t="s">
        <v>143</v>
      </c>
      <c r="D24" s="75">
        <v>43418.520104166702</v>
      </c>
      <c r="E24" s="76" t="s">
        <v>73</v>
      </c>
      <c r="F24" s="77" t="s">
        <v>92</v>
      </c>
      <c r="G24" s="74" t="s">
        <v>144</v>
      </c>
      <c r="H24" s="78">
        <v>1257.4680000000001</v>
      </c>
      <c r="I24" s="78">
        <v>11.539848027437399</v>
      </c>
      <c r="J24" s="78">
        <v>132.54446355904901</v>
      </c>
      <c r="K24" s="77">
        <v>29402.23</v>
      </c>
      <c r="L24" s="77">
        <v>3.2160182816602099</v>
      </c>
      <c r="M24" s="77">
        <v>126.724201453593</v>
      </c>
      <c r="N24" s="79">
        <v>6283725.8329999996</v>
      </c>
      <c r="O24" s="78">
        <v>0.69229125178243101</v>
      </c>
      <c r="P24" s="78" t="s">
        <v>118</v>
      </c>
      <c r="Q24" s="80">
        <v>256801.94</v>
      </c>
      <c r="R24" s="80">
        <v>1.1297343721520601</v>
      </c>
      <c r="S24" s="80">
        <v>3.1587537990366599</v>
      </c>
      <c r="T24" s="78">
        <v>95203.18</v>
      </c>
      <c r="U24" s="78">
        <v>1.49505758435842</v>
      </c>
      <c r="V24" s="78">
        <v>2.79405224793094</v>
      </c>
      <c r="W24" s="80">
        <v>29824.708999999999</v>
      </c>
      <c r="X24" s="80">
        <v>2.5797960218059499</v>
      </c>
      <c r="Y24" s="80">
        <v>0.24158965657857201</v>
      </c>
      <c r="Z24" s="81">
        <v>10179.472</v>
      </c>
      <c r="AA24" s="81">
        <v>4.4281159365088696</v>
      </c>
      <c r="AB24" s="81" t="s">
        <v>118</v>
      </c>
      <c r="AC24" s="82">
        <v>683.79499999999996</v>
      </c>
      <c r="AD24" s="82">
        <v>17.907911202792601</v>
      </c>
      <c r="AE24" s="82" t="s">
        <v>118</v>
      </c>
      <c r="AF24" s="78">
        <v>19669.917000000001</v>
      </c>
      <c r="AG24" s="78">
        <v>2.5063826523186301</v>
      </c>
      <c r="AH24" s="78">
        <v>0.14246889308671701</v>
      </c>
      <c r="AI24" s="77">
        <v>22222.145</v>
      </c>
      <c r="AJ24" s="77">
        <v>1.9819868062633299</v>
      </c>
      <c r="AK24" s="77">
        <v>0.285095085435215</v>
      </c>
      <c r="AL24" s="78">
        <v>910.06799999999998</v>
      </c>
      <c r="AM24" s="78">
        <v>17.491655216168301</v>
      </c>
      <c r="AN24" s="78" t="s">
        <v>118</v>
      </c>
      <c r="AO24" s="77">
        <v>164.191</v>
      </c>
      <c r="AP24" s="77">
        <v>26.841812556856599</v>
      </c>
      <c r="AQ24" s="77" t="s">
        <v>118</v>
      </c>
      <c r="AR24" s="78">
        <v>907833.63800000004</v>
      </c>
      <c r="AS24" s="78">
        <v>129.72195023092399</v>
      </c>
      <c r="AT24" s="78">
        <v>4.9035712709567072</v>
      </c>
      <c r="AU24" s="78">
        <v>0.87703508132024399</v>
      </c>
      <c r="AV24" s="78">
        <f t="shared" si="0"/>
        <v>132.27293238221324</v>
      </c>
      <c r="AW24" s="77">
        <v>738147.68900000001</v>
      </c>
      <c r="AX24" s="77"/>
      <c r="AY24" s="77"/>
      <c r="AZ24" s="77">
        <v>0.74137048276321804</v>
      </c>
      <c r="BA24" s="77">
        <v>128.88217298017901</v>
      </c>
      <c r="BB24" s="78">
        <v>214767.954</v>
      </c>
      <c r="BC24" s="78"/>
      <c r="BD24" s="78"/>
      <c r="BE24" s="78">
        <v>1.1553229511366301</v>
      </c>
      <c r="BF24" s="78">
        <v>97.857941384744507</v>
      </c>
      <c r="BG24" s="77">
        <v>41564.269</v>
      </c>
      <c r="BH24" s="77"/>
      <c r="BI24" s="77"/>
      <c r="BJ24" s="77">
        <v>1.2845037706057101</v>
      </c>
      <c r="BK24" s="77">
        <v>94.557515822424804</v>
      </c>
      <c r="BL24" s="78">
        <v>353873.277</v>
      </c>
      <c r="BM24" s="78"/>
      <c r="BN24" s="78"/>
      <c r="BO24" s="78">
        <v>0.97293631760148003</v>
      </c>
      <c r="BP24" s="78">
        <v>96.703277601358806</v>
      </c>
      <c r="BQ24" s="77">
        <v>69806.884000000005</v>
      </c>
      <c r="BR24" s="77"/>
      <c r="BS24" s="77"/>
      <c r="BT24" s="77">
        <v>2.2638403158323901</v>
      </c>
      <c r="BU24" s="77">
        <v>94.410705713319899</v>
      </c>
    </row>
    <row r="25" spans="1:73" x14ac:dyDescent="0.25">
      <c r="A25" s="74"/>
      <c r="B25" s="74" t="b">
        <v>0</v>
      </c>
      <c r="C25" s="74" t="s">
        <v>145</v>
      </c>
      <c r="D25" s="75">
        <v>43418.523692129602</v>
      </c>
      <c r="E25" s="76" t="s">
        <v>73</v>
      </c>
      <c r="F25" s="77" t="s">
        <v>92</v>
      </c>
      <c r="G25" s="74" t="s">
        <v>104</v>
      </c>
      <c r="H25" s="78">
        <v>1034.2049999999999</v>
      </c>
      <c r="I25" s="78">
        <v>13.5997478723281</v>
      </c>
      <c r="J25" s="78">
        <v>132.73414897543299</v>
      </c>
      <c r="K25" s="77">
        <v>25862.648000000001</v>
      </c>
      <c r="L25" s="77">
        <v>2.8705539616187199</v>
      </c>
      <c r="M25" s="77">
        <v>126.896426858187</v>
      </c>
      <c r="N25" s="79">
        <v>5805652.8059999999</v>
      </c>
      <c r="O25" s="78">
        <v>0.33177605120567599</v>
      </c>
      <c r="P25" s="78" t="s">
        <v>118</v>
      </c>
      <c r="Q25" s="80">
        <v>12064.71</v>
      </c>
      <c r="R25" s="80">
        <v>2.7025421858250902</v>
      </c>
      <c r="S25" s="80" t="s">
        <v>118</v>
      </c>
      <c r="T25" s="78">
        <v>4748.0079999999998</v>
      </c>
      <c r="U25" s="78">
        <v>6.5134655586403403</v>
      </c>
      <c r="V25" s="78" t="s">
        <v>118</v>
      </c>
      <c r="W25" s="80">
        <v>274.315</v>
      </c>
      <c r="X25" s="80">
        <v>19.856067362284701</v>
      </c>
      <c r="Y25" s="80" t="s">
        <v>118</v>
      </c>
      <c r="Z25" s="81">
        <v>815.94799999999998</v>
      </c>
      <c r="AA25" s="81">
        <v>17.556408386056201</v>
      </c>
      <c r="AB25" s="81" t="s">
        <v>118</v>
      </c>
      <c r="AC25" s="82">
        <v>636.73699999999997</v>
      </c>
      <c r="AD25" s="82">
        <v>10.059941624382001</v>
      </c>
      <c r="AE25" s="82" t="s">
        <v>118</v>
      </c>
      <c r="AF25" s="78">
        <v>41.045999999999999</v>
      </c>
      <c r="AG25" s="78">
        <v>72.222282266767905</v>
      </c>
      <c r="AH25" s="78" t="s">
        <v>118</v>
      </c>
      <c r="AI25" s="77">
        <v>6.0060000000000002</v>
      </c>
      <c r="AJ25" s="77">
        <v>179.16128329552299</v>
      </c>
      <c r="AK25" s="77" t="s">
        <v>118</v>
      </c>
      <c r="AL25" s="78">
        <v>509.59199999999998</v>
      </c>
      <c r="AM25" s="78">
        <v>18.786739924621099</v>
      </c>
      <c r="AN25" s="78" t="s">
        <v>118</v>
      </c>
      <c r="AO25" s="77">
        <v>8.0079999999999991</v>
      </c>
      <c r="AP25" s="77">
        <v>129.09944487358101</v>
      </c>
      <c r="AQ25" s="77" t="s">
        <v>118</v>
      </c>
      <c r="AR25" s="78">
        <v>271.31099999999998</v>
      </c>
      <c r="AS25" s="78">
        <v>3.8768107465855198E-2</v>
      </c>
      <c r="AU25" s="78">
        <v>16.994997636654301</v>
      </c>
      <c r="AV25" s="78" t="e">
        <f t="shared" si="0"/>
        <v>#DIV/0!</v>
      </c>
      <c r="AW25" s="77">
        <v>181.20699999999999</v>
      </c>
      <c r="AX25" s="77"/>
      <c r="AY25" s="77"/>
      <c r="AZ25" s="77">
        <v>19.740402957728701</v>
      </c>
      <c r="BA25" s="77">
        <v>3.1639131663283297E-2</v>
      </c>
      <c r="BB25" s="78">
        <v>30.033999999999999</v>
      </c>
      <c r="BC25" s="78"/>
      <c r="BD25" s="78"/>
      <c r="BE25" s="78">
        <v>81.653887399451406</v>
      </c>
      <c r="BF25" s="78">
        <v>1.36848415082886E-2</v>
      </c>
      <c r="BG25" s="77">
        <v>2.0019999999999998</v>
      </c>
      <c r="BH25" s="77"/>
      <c r="BI25" s="77"/>
      <c r="BJ25" s="77">
        <v>210.81851067789199</v>
      </c>
      <c r="BK25" s="77">
        <v>4.5544923856713198E-3</v>
      </c>
      <c r="BL25" s="78">
        <v>46.052</v>
      </c>
      <c r="BM25" s="78"/>
      <c r="BN25" s="78"/>
      <c r="BO25" s="78">
        <v>34.299905645982101</v>
      </c>
      <c r="BP25" s="78">
        <v>1.2584672620243599E-2</v>
      </c>
      <c r="BQ25" s="77">
        <v>3.0030000000000001</v>
      </c>
      <c r="BR25" s="77"/>
      <c r="BS25" s="77"/>
      <c r="BT25" s="77">
        <v>224.98285257018401</v>
      </c>
      <c r="BU25" s="77">
        <v>4.0614239314434898E-3</v>
      </c>
    </row>
    <row r="26" spans="1:73" x14ac:dyDescent="0.25">
      <c r="A26" s="74"/>
      <c r="B26" s="74" t="b">
        <v>0</v>
      </c>
      <c r="C26" s="74" t="s">
        <v>146</v>
      </c>
      <c r="D26" s="75">
        <v>43418.527280092603</v>
      </c>
      <c r="E26" s="76" t="s">
        <v>73</v>
      </c>
      <c r="F26" s="77" t="s">
        <v>92</v>
      </c>
      <c r="G26" s="74" t="s">
        <v>147</v>
      </c>
      <c r="H26" s="78">
        <v>3864.8090000000002</v>
      </c>
      <c r="I26" s="78">
        <v>7.2866182058333999</v>
      </c>
      <c r="J26" s="78">
        <v>130.32925296329799</v>
      </c>
      <c r="K26" s="77">
        <v>73253.100000000006</v>
      </c>
      <c r="L26" s="77">
        <v>1.83919723063611</v>
      </c>
      <c r="M26" s="77">
        <v>124.59055012765801</v>
      </c>
      <c r="N26" s="79">
        <v>9758184.9680000003</v>
      </c>
      <c r="O26" s="78">
        <v>0.31911460102468397</v>
      </c>
      <c r="P26" s="78">
        <v>35.729745534983302</v>
      </c>
      <c r="Q26" s="80">
        <v>2164234.5019999999</v>
      </c>
      <c r="R26" s="80">
        <v>0.79708820259986102</v>
      </c>
      <c r="S26" s="80">
        <v>43.182081902974502</v>
      </c>
      <c r="T26" s="78">
        <v>884663.23800000001</v>
      </c>
      <c r="U26" s="78">
        <v>0.30598867735508201</v>
      </c>
      <c r="V26" s="78">
        <v>41.644093016244099</v>
      </c>
      <c r="W26" s="80">
        <v>498003.20199999999</v>
      </c>
      <c r="X26" s="80">
        <v>0.601702249826786</v>
      </c>
      <c r="Y26" s="80">
        <v>4.2446910462877803</v>
      </c>
      <c r="Z26" s="81">
        <v>121399.46400000001</v>
      </c>
      <c r="AA26" s="81">
        <v>0.96022580515322997</v>
      </c>
      <c r="AB26" s="81">
        <v>0.88118144998229397</v>
      </c>
      <c r="AC26" s="82">
        <v>1702.0250000000001</v>
      </c>
      <c r="AD26" s="82">
        <v>10.945379370161101</v>
      </c>
      <c r="AE26" s="82" t="s">
        <v>118</v>
      </c>
      <c r="AF26" s="78">
        <v>526965.98199999996</v>
      </c>
      <c r="AG26" s="78">
        <v>0.93886642159600597</v>
      </c>
      <c r="AH26" s="78">
        <v>4.1394708252700498</v>
      </c>
      <c r="AI26" s="77">
        <v>340939.53100000002</v>
      </c>
      <c r="AJ26" s="77">
        <v>0.97969419356939003</v>
      </c>
      <c r="AK26" s="77">
        <v>4.4930801960501299</v>
      </c>
      <c r="AL26" s="78">
        <v>1346.606</v>
      </c>
      <c r="AM26" s="78">
        <v>8.9032232108335396</v>
      </c>
      <c r="AN26" s="78" t="s">
        <v>118</v>
      </c>
      <c r="AO26" s="77">
        <v>13276.874</v>
      </c>
      <c r="AP26" s="77">
        <v>2.3158993470982598</v>
      </c>
      <c r="AQ26" s="77">
        <v>7.9717512786656994E-2</v>
      </c>
      <c r="AR26" s="78">
        <v>902533.35699999996</v>
      </c>
      <c r="AS26" s="78">
        <v>128.96458372751201</v>
      </c>
      <c r="AT26" s="78">
        <v>4.8800484100802972</v>
      </c>
      <c r="AU26" s="78">
        <v>0.733547654892167</v>
      </c>
      <c r="AV26" s="78">
        <f t="shared" si="0"/>
        <v>132.13453319553238</v>
      </c>
      <c r="AW26" s="77">
        <v>731531.99800000002</v>
      </c>
      <c r="AX26" s="77"/>
      <c r="AY26" s="77"/>
      <c r="AZ26" s="77">
        <v>1.22535094166184</v>
      </c>
      <c r="BA26" s="77">
        <v>127.727059112654</v>
      </c>
      <c r="BB26" s="78">
        <v>213449.43900000001</v>
      </c>
      <c r="BC26" s="78"/>
      <c r="BD26" s="78"/>
      <c r="BE26" s="78">
        <v>0.72793821294915995</v>
      </c>
      <c r="BF26" s="78">
        <v>97.257166636082999</v>
      </c>
      <c r="BG26" s="77">
        <v>41807.453999999998</v>
      </c>
      <c r="BH26" s="77"/>
      <c r="BI26" s="77"/>
      <c r="BJ26" s="77">
        <v>2.00140418884255</v>
      </c>
      <c r="BK26" s="77">
        <v>95.110754698953102</v>
      </c>
      <c r="BL26" s="78">
        <v>354978.51400000002</v>
      </c>
      <c r="BM26" s="78"/>
      <c r="BN26" s="78"/>
      <c r="BO26" s="78">
        <v>0.66513955237543798</v>
      </c>
      <c r="BP26" s="78">
        <v>97.005306738264395</v>
      </c>
      <c r="BQ26" s="77">
        <v>69918.274999999994</v>
      </c>
      <c r="BR26" s="77"/>
      <c r="BS26" s="77"/>
      <c r="BT26" s="77">
        <v>1.51216192170825</v>
      </c>
      <c r="BU26" s="77">
        <v>94.561357086329295</v>
      </c>
    </row>
    <row r="27" spans="1:73" x14ac:dyDescent="0.25">
      <c r="A27" s="74"/>
      <c r="B27" s="74" t="b">
        <v>0</v>
      </c>
      <c r="C27" s="74" t="s">
        <v>148</v>
      </c>
      <c r="D27" s="75">
        <v>43418.530868055597</v>
      </c>
      <c r="E27" s="76" t="s">
        <v>73</v>
      </c>
      <c r="F27" s="77" t="s">
        <v>92</v>
      </c>
      <c r="G27" s="74" t="s">
        <v>104</v>
      </c>
      <c r="H27" s="78">
        <v>965.125</v>
      </c>
      <c r="I27" s="78">
        <v>12.6795754126261</v>
      </c>
      <c r="J27" s="78">
        <v>132.792839705934</v>
      </c>
      <c r="K27" s="77">
        <v>25448.591</v>
      </c>
      <c r="L27" s="77">
        <v>2.8973514757185801</v>
      </c>
      <c r="M27" s="77">
        <v>126.916573625334</v>
      </c>
      <c r="N27" s="79">
        <v>5731815.2699999996</v>
      </c>
      <c r="O27" s="78">
        <v>0.35393257666966699</v>
      </c>
      <c r="P27" s="78" t="s">
        <v>118</v>
      </c>
      <c r="Q27" s="80">
        <v>12078.721</v>
      </c>
      <c r="R27" s="80">
        <v>4.0717257506534699</v>
      </c>
      <c r="S27" s="80" t="s">
        <v>118</v>
      </c>
      <c r="T27" s="78">
        <v>4570.7759999999998</v>
      </c>
      <c r="U27" s="78">
        <v>8.5012772638511809</v>
      </c>
      <c r="V27" s="78" t="s">
        <v>118</v>
      </c>
      <c r="W27" s="80">
        <v>279.322</v>
      </c>
      <c r="X27" s="80">
        <v>37.647198130895298</v>
      </c>
      <c r="Y27" s="80" t="s">
        <v>118</v>
      </c>
      <c r="Z27" s="81">
        <v>882.02099999999996</v>
      </c>
      <c r="AA27" s="81">
        <v>14.293120121061801</v>
      </c>
      <c r="AB27" s="81" t="s">
        <v>118</v>
      </c>
      <c r="AC27" s="82">
        <v>558.64599999999996</v>
      </c>
      <c r="AD27" s="82">
        <v>16.6579922636774</v>
      </c>
      <c r="AE27" s="82" t="s">
        <v>118</v>
      </c>
      <c r="AF27" s="78">
        <v>122.14</v>
      </c>
      <c r="AG27" s="78">
        <v>41.037327526757103</v>
      </c>
      <c r="AH27" s="78" t="s">
        <v>118</v>
      </c>
      <c r="AI27" s="77">
        <v>45.052</v>
      </c>
      <c r="AJ27" s="77">
        <v>56.656159585239998</v>
      </c>
      <c r="AK27" s="77" t="s">
        <v>118</v>
      </c>
      <c r="AL27" s="78">
        <v>440.50700000000001</v>
      </c>
      <c r="AM27" s="78">
        <v>21.719338032480799</v>
      </c>
      <c r="AN27" s="78" t="s">
        <v>118</v>
      </c>
      <c r="AO27" s="77">
        <v>11.010999999999999</v>
      </c>
      <c r="AP27" s="77">
        <v>108.83809088526</v>
      </c>
      <c r="AQ27" s="77" t="s">
        <v>118</v>
      </c>
      <c r="AR27" s="78">
        <v>329.37799999999999</v>
      </c>
      <c r="AS27" s="78">
        <v>4.7065403543860899E-2</v>
      </c>
      <c r="AU27" s="78">
        <v>32.2454706985069</v>
      </c>
      <c r="AV27" s="78" t="e">
        <f t="shared" si="0"/>
        <v>#DIV/0!</v>
      </c>
      <c r="AW27" s="77">
        <v>197.22499999999999</v>
      </c>
      <c r="AX27" s="77"/>
      <c r="AY27" s="77"/>
      <c r="AZ27" s="77">
        <v>29.3126626247887</v>
      </c>
      <c r="BA27" s="77">
        <v>3.4435908890335702E-2</v>
      </c>
      <c r="BB27" s="78">
        <v>29.032</v>
      </c>
      <c r="BC27" s="78"/>
      <c r="BD27" s="78"/>
      <c r="BE27" s="78">
        <v>59.622970746690001</v>
      </c>
      <c r="BF27" s="78">
        <v>1.3228285232357801E-2</v>
      </c>
      <c r="BG27" s="77">
        <v>0</v>
      </c>
      <c r="BH27" s="77"/>
      <c r="BI27" s="77"/>
      <c r="BJ27" s="77" t="s">
        <v>105</v>
      </c>
      <c r="BK27" s="77">
        <v>0</v>
      </c>
      <c r="BL27" s="78">
        <v>42.046999999999997</v>
      </c>
      <c r="BM27" s="78"/>
      <c r="BN27" s="78"/>
      <c r="BO27" s="78">
        <v>46.008474275984398</v>
      </c>
      <c r="BP27" s="78">
        <v>1.14902225671715E-2</v>
      </c>
      <c r="BQ27" s="77">
        <v>4.0039999999999996</v>
      </c>
      <c r="BR27" s="77"/>
      <c r="BS27" s="77"/>
      <c r="BT27" s="77">
        <v>210.81851067789199</v>
      </c>
      <c r="BU27" s="77">
        <v>5.4152319085913198E-3</v>
      </c>
    </row>
    <row r="28" spans="1:73" x14ac:dyDescent="0.25">
      <c r="A28" s="74"/>
      <c r="B28" s="74" t="b">
        <v>0</v>
      </c>
      <c r="C28" s="74" t="s">
        <v>149</v>
      </c>
      <c r="D28" s="75">
        <v>43418.534456018497</v>
      </c>
      <c r="E28" s="76" t="s">
        <v>73</v>
      </c>
      <c r="F28" s="77" t="s">
        <v>92</v>
      </c>
      <c r="G28" s="74" t="s">
        <v>150</v>
      </c>
      <c r="H28" s="78">
        <v>9523.3580000000002</v>
      </c>
      <c r="I28" s="78">
        <v>3.8090752359023199</v>
      </c>
      <c r="J28" s="78">
        <v>125.521720039383</v>
      </c>
      <c r="K28" s="77">
        <v>164952.174</v>
      </c>
      <c r="L28" s="77">
        <v>0.84114575397256297</v>
      </c>
      <c r="M28" s="77">
        <v>120.128749236887</v>
      </c>
      <c r="N28" s="79">
        <v>12993368.286</v>
      </c>
      <c r="O28" s="78">
        <v>0.51495725570603401</v>
      </c>
      <c r="P28" s="78">
        <v>77.508151485130796</v>
      </c>
      <c r="Q28" s="80">
        <v>3935681.8259999999</v>
      </c>
      <c r="R28" s="80">
        <v>0.65538558597187302</v>
      </c>
      <c r="S28" s="80">
        <v>80.352055237683004</v>
      </c>
      <c r="T28" s="78">
        <v>1690924.0449999999</v>
      </c>
      <c r="U28" s="78">
        <v>0.63096155970282997</v>
      </c>
      <c r="V28" s="78">
        <v>81.320913780548196</v>
      </c>
      <c r="W28" s="80">
        <v>925609.69900000002</v>
      </c>
      <c r="X28" s="80">
        <v>0.85210451511471397</v>
      </c>
      <c r="Y28" s="80">
        <v>7.9008866810355398</v>
      </c>
      <c r="Z28" s="81">
        <v>223747.26500000001</v>
      </c>
      <c r="AA28" s="81">
        <v>0.80968657647753794</v>
      </c>
      <c r="AB28" s="81">
        <v>6.7039061687485999</v>
      </c>
      <c r="AC28" s="82">
        <v>1339.5830000000001</v>
      </c>
      <c r="AD28" s="82">
        <v>12.8581941541454</v>
      </c>
      <c r="AE28" s="82" t="s">
        <v>118</v>
      </c>
      <c r="AF28" s="78">
        <v>1040015.959</v>
      </c>
      <c r="AG28" s="78">
        <v>0.70468410226455402</v>
      </c>
      <c r="AH28" s="78">
        <v>8.1818080142557594</v>
      </c>
      <c r="AI28" s="77">
        <v>625543.17500000005</v>
      </c>
      <c r="AJ28" s="77">
        <v>0.69993204456699998</v>
      </c>
      <c r="AK28" s="77">
        <v>8.2506659098672799</v>
      </c>
      <c r="AL28" s="78">
        <v>1364.624</v>
      </c>
      <c r="AM28" s="78">
        <v>15.0202784451702</v>
      </c>
      <c r="AN28" s="78" t="s">
        <v>118</v>
      </c>
      <c r="AO28" s="77">
        <v>113148.395</v>
      </c>
      <c r="AP28" s="77">
        <v>1.52349717673535</v>
      </c>
      <c r="AQ28" s="77">
        <v>1.5948595432402599</v>
      </c>
      <c r="AR28" s="78">
        <v>909822.348</v>
      </c>
      <c r="AS28" s="78">
        <v>130.00612051151899</v>
      </c>
      <c r="AT28" s="78">
        <v>4.5992983623562695</v>
      </c>
      <c r="AU28" s="78">
        <v>0.79113614228860396</v>
      </c>
      <c r="AV28" s="78">
        <f t="shared" si="0"/>
        <v>141.33255800012446</v>
      </c>
      <c r="AW28" s="77">
        <v>735549.26899999997</v>
      </c>
      <c r="AX28" s="77"/>
      <c r="AY28" s="77"/>
      <c r="AZ28" s="77">
        <v>0.83267971175182898</v>
      </c>
      <c r="BA28" s="77">
        <v>128.42848326346601</v>
      </c>
      <c r="BB28" s="78">
        <v>213747.05300000001</v>
      </c>
      <c r="BC28" s="78"/>
      <c r="BD28" s="78"/>
      <c r="BE28" s="78">
        <v>0.754021133067311</v>
      </c>
      <c r="BF28" s="78">
        <v>97.392772962934103</v>
      </c>
      <c r="BG28" s="77">
        <v>42113.478000000003</v>
      </c>
      <c r="BH28" s="77"/>
      <c r="BI28" s="77"/>
      <c r="BJ28" s="77">
        <v>1.7619481481175201</v>
      </c>
      <c r="BK28" s="77">
        <v>95.806950492076297</v>
      </c>
      <c r="BL28" s="78">
        <v>356252.77500000002</v>
      </c>
      <c r="BM28" s="78"/>
      <c r="BN28" s="78"/>
      <c r="BO28" s="78">
        <v>0.80290641236251703</v>
      </c>
      <c r="BP28" s="78">
        <v>97.353525219931797</v>
      </c>
      <c r="BQ28" s="77">
        <v>70775.906000000003</v>
      </c>
      <c r="BR28" s="77"/>
      <c r="BS28" s="77"/>
      <c r="BT28" s="77">
        <v>1.44786994771958</v>
      </c>
      <c r="BU28" s="77">
        <v>95.721264867797103</v>
      </c>
    </row>
    <row r="29" spans="1:73" x14ac:dyDescent="0.25">
      <c r="A29" s="74"/>
      <c r="B29" s="74" t="b">
        <v>0</v>
      </c>
      <c r="C29" s="74" t="s">
        <v>151</v>
      </c>
      <c r="D29" s="75">
        <v>43418.538020833301</v>
      </c>
      <c r="E29" s="76" t="s">
        <v>73</v>
      </c>
      <c r="F29" s="77" t="s">
        <v>92</v>
      </c>
      <c r="G29" s="74" t="s">
        <v>104</v>
      </c>
      <c r="H29" s="78">
        <v>1051.222</v>
      </c>
      <c r="I29" s="78">
        <v>11.472807162979199</v>
      </c>
      <c r="J29" s="78">
        <v>132.719691242935</v>
      </c>
      <c r="K29" s="77">
        <v>25871.778999999999</v>
      </c>
      <c r="L29" s="77">
        <v>2.0942899288494998</v>
      </c>
      <c r="M29" s="77">
        <v>126.895982571215</v>
      </c>
      <c r="N29" s="79">
        <v>5734260.7149999999</v>
      </c>
      <c r="O29" s="78">
        <v>0.55174048473823201</v>
      </c>
      <c r="P29" s="78" t="s">
        <v>118</v>
      </c>
      <c r="Q29" s="80">
        <v>12226.949000000001</v>
      </c>
      <c r="R29" s="80">
        <v>4.1292126862971301</v>
      </c>
      <c r="S29" s="80" t="s">
        <v>118</v>
      </c>
      <c r="T29" s="78">
        <v>4877.2430000000004</v>
      </c>
      <c r="U29" s="78">
        <v>5.3727726121235202</v>
      </c>
      <c r="V29" s="78" t="s">
        <v>118</v>
      </c>
      <c r="W29" s="80">
        <v>380.435</v>
      </c>
      <c r="X29" s="80">
        <v>15.245011819578099</v>
      </c>
      <c r="Y29" s="80" t="s">
        <v>118</v>
      </c>
      <c r="Z29" s="81">
        <v>860.99300000000005</v>
      </c>
      <c r="AA29" s="81">
        <v>10.210419280252999</v>
      </c>
      <c r="AB29" s="81" t="s">
        <v>118</v>
      </c>
      <c r="AC29" s="82">
        <v>580.66700000000003</v>
      </c>
      <c r="AD29" s="82">
        <v>15.0306070136208</v>
      </c>
      <c r="AE29" s="82" t="s">
        <v>118</v>
      </c>
      <c r="AF29" s="78">
        <v>207.238</v>
      </c>
      <c r="AG29" s="78">
        <v>36.7253842664445</v>
      </c>
      <c r="AH29" s="78" t="s">
        <v>118</v>
      </c>
      <c r="AI29" s="77">
        <v>78.088999999999999</v>
      </c>
      <c r="AJ29" s="77">
        <v>69.385712755118803</v>
      </c>
      <c r="AK29" s="77" t="s">
        <v>118</v>
      </c>
      <c r="AL29" s="78">
        <v>468.54</v>
      </c>
      <c r="AM29" s="78">
        <v>23.009905165272201</v>
      </c>
      <c r="AN29" s="78" t="s">
        <v>118</v>
      </c>
      <c r="AO29" s="77">
        <v>18.02</v>
      </c>
      <c r="AP29" s="77">
        <v>89.969421190045196</v>
      </c>
      <c r="AQ29" s="77" t="s">
        <v>118</v>
      </c>
      <c r="AR29" s="78">
        <v>311.36</v>
      </c>
      <c r="AS29" s="78">
        <v>4.4490779734580203E-2</v>
      </c>
      <c r="AU29" s="78">
        <v>17.312854840276</v>
      </c>
      <c r="AV29" s="78" t="e">
        <f t="shared" si="0"/>
        <v>#DIV/0!</v>
      </c>
      <c r="AW29" s="77">
        <v>183.209</v>
      </c>
      <c r="AX29" s="77"/>
      <c r="AY29" s="77"/>
      <c r="AZ29" s="77">
        <v>24.172143849941001</v>
      </c>
      <c r="BA29" s="77">
        <v>3.1988685166127601E-2</v>
      </c>
      <c r="BB29" s="78">
        <v>30.035</v>
      </c>
      <c r="BC29" s="78"/>
      <c r="BD29" s="78"/>
      <c r="BE29" s="78">
        <v>80.125414171513796</v>
      </c>
      <c r="BF29" s="78">
        <v>1.36852971532746E-2</v>
      </c>
      <c r="BG29" s="77">
        <v>0</v>
      </c>
      <c r="BH29" s="77"/>
      <c r="BI29" s="77"/>
      <c r="BJ29" s="77" t="s">
        <v>105</v>
      </c>
      <c r="BK29" s="77">
        <v>0</v>
      </c>
      <c r="BL29" s="78">
        <v>66.075000000000003</v>
      </c>
      <c r="BM29" s="78"/>
      <c r="BN29" s="78"/>
      <c r="BO29" s="78">
        <v>67.462445164728805</v>
      </c>
      <c r="BP29" s="78">
        <v>1.8056376343754801E-2</v>
      </c>
      <c r="BQ29" s="77">
        <v>4.0039999999999996</v>
      </c>
      <c r="BR29" s="77"/>
      <c r="BS29" s="77"/>
      <c r="BT29" s="77">
        <v>241.52294576982399</v>
      </c>
      <c r="BU29" s="77">
        <v>5.4152319085913198E-3</v>
      </c>
    </row>
    <row r="30" spans="1:73" x14ac:dyDescent="0.25">
      <c r="A30" s="74"/>
      <c r="B30" s="74" t="b">
        <v>0</v>
      </c>
      <c r="C30" s="74" t="s">
        <v>152</v>
      </c>
      <c r="D30" s="75">
        <v>43418.541608796302</v>
      </c>
      <c r="E30" s="76" t="s">
        <v>73</v>
      </c>
      <c r="F30" s="77" t="s">
        <v>92</v>
      </c>
      <c r="G30" s="74" t="s">
        <v>153</v>
      </c>
      <c r="H30" s="78">
        <v>18396.398000000001</v>
      </c>
      <c r="I30" s="78">
        <v>4.7616860338636</v>
      </c>
      <c r="J30" s="78">
        <v>117.983138693667</v>
      </c>
      <c r="K30" s="77">
        <v>313581.745</v>
      </c>
      <c r="L30" s="77">
        <v>3.7321891097350499</v>
      </c>
      <c r="M30" s="77">
        <v>112.896881745152</v>
      </c>
      <c r="N30" s="79">
        <v>18003085.324999999</v>
      </c>
      <c r="O30" s="78">
        <v>0.57300588357596205</v>
      </c>
      <c r="P30" s="78">
        <v>142.20247374693699</v>
      </c>
      <c r="Q30" s="80">
        <v>6557574.7819999997</v>
      </c>
      <c r="R30" s="80">
        <v>0.58740628083206203</v>
      </c>
      <c r="S30" s="80">
        <v>135.366782427494</v>
      </c>
      <c r="T30" s="78">
        <v>2802504.304</v>
      </c>
      <c r="U30" s="78">
        <v>0.76278881374422702</v>
      </c>
      <c r="V30" s="78">
        <v>136.022779874706</v>
      </c>
      <c r="W30" s="80">
        <v>1604611.64</v>
      </c>
      <c r="X30" s="80">
        <v>0.69125106121518998</v>
      </c>
      <c r="Y30" s="80">
        <v>13.706607478279301</v>
      </c>
      <c r="Z30" s="81">
        <v>374256.52399999998</v>
      </c>
      <c r="AA30" s="81">
        <v>0.77773694130317195</v>
      </c>
      <c r="AB30" s="81">
        <v>15.2666107331828</v>
      </c>
      <c r="AC30" s="82">
        <v>3566.527</v>
      </c>
      <c r="AD30" s="82">
        <v>53.733842264243698</v>
      </c>
      <c r="AE30" s="82" t="s">
        <v>118</v>
      </c>
      <c r="AF30" s="78">
        <v>1793273.1189999999</v>
      </c>
      <c r="AG30" s="78">
        <v>0.42625486747186597</v>
      </c>
      <c r="AH30" s="78">
        <v>14.116745285947299</v>
      </c>
      <c r="AI30" s="77">
        <v>1059820.389</v>
      </c>
      <c r="AJ30" s="77">
        <v>0.48105655771459899</v>
      </c>
      <c r="AK30" s="77">
        <v>13.984372731845699</v>
      </c>
      <c r="AL30" s="78">
        <v>918.08199999999999</v>
      </c>
      <c r="AM30" s="78">
        <v>8.6345661169430503</v>
      </c>
      <c r="AN30" s="78" t="s">
        <v>118</v>
      </c>
      <c r="AO30" s="77">
        <v>607191.29399999999</v>
      </c>
      <c r="AP30" s="77">
        <v>1.1764572789132901</v>
      </c>
      <c r="AQ30" s="77">
        <v>9.0899407598570008</v>
      </c>
      <c r="AR30" s="78">
        <v>926526.02</v>
      </c>
      <c r="AS30" s="78">
        <v>132.39293767400201</v>
      </c>
      <c r="AT30" s="78">
        <v>4.9028740647768414</v>
      </c>
      <c r="AU30" s="78">
        <v>0.83459851903303495</v>
      </c>
      <c r="AV30" s="78">
        <f t="shared" si="0"/>
        <v>135.01564176932209</v>
      </c>
      <c r="AW30" s="77">
        <v>744090.60499999998</v>
      </c>
      <c r="AX30" s="77"/>
      <c r="AY30" s="77"/>
      <c r="AZ30" s="77">
        <v>0.56281643502767797</v>
      </c>
      <c r="BA30" s="77">
        <v>129.919818886727</v>
      </c>
      <c r="BB30" s="78">
        <v>214887.58900000001</v>
      </c>
      <c r="BC30" s="78"/>
      <c r="BD30" s="78"/>
      <c r="BE30" s="78">
        <v>0.88245729306306997</v>
      </c>
      <c r="BF30" s="78">
        <v>97.9124524726397</v>
      </c>
      <c r="BG30" s="77">
        <v>42371.487999999998</v>
      </c>
      <c r="BH30" s="77"/>
      <c r="BI30" s="77"/>
      <c r="BJ30" s="77">
        <v>1.5725345904416601</v>
      </c>
      <c r="BK30" s="77">
        <v>96.393915816964906</v>
      </c>
      <c r="BL30" s="78">
        <v>359610.26</v>
      </c>
      <c r="BM30" s="78"/>
      <c r="BN30" s="78"/>
      <c r="BO30" s="78">
        <v>0.92959203209521601</v>
      </c>
      <c r="BP30" s="78">
        <v>98.271028250253593</v>
      </c>
      <c r="BQ30" s="77">
        <v>70925.540999999997</v>
      </c>
      <c r="BR30" s="77"/>
      <c r="BS30" s="77"/>
      <c r="BT30" s="77">
        <v>1.5780158928146599</v>
      </c>
      <c r="BU30" s="77">
        <v>95.9236395497757</v>
      </c>
    </row>
    <row r="31" spans="1:73" x14ac:dyDescent="0.25">
      <c r="A31" s="74"/>
      <c r="B31" s="74" t="b">
        <v>0</v>
      </c>
      <c r="C31" s="74" t="s">
        <v>154</v>
      </c>
      <c r="D31" s="75">
        <v>43418.545185185198</v>
      </c>
      <c r="E31" s="76" t="s">
        <v>73</v>
      </c>
      <c r="F31" s="77" t="s">
        <v>92</v>
      </c>
      <c r="G31" s="74" t="s">
        <v>104</v>
      </c>
      <c r="H31" s="78">
        <v>974.12900000000002</v>
      </c>
      <c r="I31" s="78">
        <v>7.3806066944758104</v>
      </c>
      <c r="J31" s="78">
        <v>132.78518986028499</v>
      </c>
      <c r="K31" s="77">
        <v>25577.986000000001</v>
      </c>
      <c r="L31" s="77">
        <v>3.0803661268131401</v>
      </c>
      <c r="M31" s="77">
        <v>126.910277654163</v>
      </c>
      <c r="N31" s="79">
        <v>5754096.7220000001</v>
      </c>
      <c r="O31" s="78">
        <v>0.69165028495840197</v>
      </c>
      <c r="P31" s="78" t="s">
        <v>118</v>
      </c>
      <c r="Q31" s="80">
        <v>12508.576999999999</v>
      </c>
      <c r="R31" s="80">
        <v>6.1707989145836697</v>
      </c>
      <c r="S31" s="80" t="s">
        <v>118</v>
      </c>
      <c r="T31" s="78">
        <v>4718.951</v>
      </c>
      <c r="U31" s="78">
        <v>6.1579736264534599</v>
      </c>
      <c r="V31" s="78" t="s">
        <v>118</v>
      </c>
      <c r="W31" s="80">
        <v>441.50700000000001</v>
      </c>
      <c r="X31" s="80">
        <v>32.112314078681997</v>
      </c>
      <c r="Y31" s="80" t="s">
        <v>118</v>
      </c>
      <c r="Z31" s="81">
        <v>846.98800000000006</v>
      </c>
      <c r="AA31" s="81">
        <v>11.078439051582601</v>
      </c>
      <c r="AB31" s="81" t="s">
        <v>118</v>
      </c>
      <c r="AC31" s="82">
        <v>631.73199999999997</v>
      </c>
      <c r="AD31" s="82">
        <v>14.8753738392223</v>
      </c>
      <c r="AE31" s="82" t="s">
        <v>118</v>
      </c>
      <c r="AF31" s="78">
        <v>270.31099999999998</v>
      </c>
      <c r="AG31" s="78">
        <v>32.757629112642199</v>
      </c>
      <c r="AH31" s="78" t="s">
        <v>118</v>
      </c>
      <c r="AI31" s="77">
        <v>132.154</v>
      </c>
      <c r="AJ31" s="77">
        <v>40.054306347189097</v>
      </c>
      <c r="AK31" s="77" t="s">
        <v>118</v>
      </c>
      <c r="AL31" s="78">
        <v>443.512</v>
      </c>
      <c r="AM31" s="78">
        <v>11.9472147176698</v>
      </c>
      <c r="AN31" s="78" t="s">
        <v>118</v>
      </c>
      <c r="AO31" s="77">
        <v>82.093999999999994</v>
      </c>
      <c r="AP31" s="77">
        <v>56.268609176958599</v>
      </c>
      <c r="AQ31" s="77" t="s">
        <v>118</v>
      </c>
      <c r="AR31" s="78">
        <v>293.339</v>
      </c>
      <c r="AS31" s="78">
        <v>4.1915727250006397E-2</v>
      </c>
      <c r="AU31" s="78">
        <v>22.757642007137299</v>
      </c>
      <c r="AV31" s="78" t="e">
        <f t="shared" si="0"/>
        <v>#DIV/0!</v>
      </c>
      <c r="AW31" s="77">
        <v>176.20099999999999</v>
      </c>
      <c r="AX31" s="77"/>
      <c r="AY31" s="77"/>
      <c r="AZ31" s="77">
        <v>17.194692458892298</v>
      </c>
      <c r="BA31" s="77">
        <v>3.0765073304023501E-2</v>
      </c>
      <c r="BB31" s="78">
        <v>20.023</v>
      </c>
      <c r="BC31" s="78"/>
      <c r="BD31" s="78"/>
      <c r="BE31" s="78">
        <v>81.657814697832606</v>
      </c>
      <c r="BF31" s="78">
        <v>9.1233795538543903E-3</v>
      </c>
      <c r="BG31" s="77">
        <v>1.0009999999999999</v>
      </c>
      <c r="BH31" s="77"/>
      <c r="BI31" s="77"/>
      <c r="BJ31" s="77">
        <v>316.22776601683802</v>
      </c>
      <c r="BK31" s="77">
        <v>2.2772461928356599E-3</v>
      </c>
      <c r="BL31" s="78">
        <v>53.06</v>
      </c>
      <c r="BM31" s="78"/>
      <c r="BN31" s="78"/>
      <c r="BO31" s="78">
        <v>62.296502035749697</v>
      </c>
      <c r="BP31" s="78">
        <v>1.4499755259926301E-2</v>
      </c>
      <c r="BQ31" s="77">
        <v>3.0030000000000001</v>
      </c>
      <c r="BR31" s="77"/>
      <c r="BS31" s="77"/>
      <c r="BT31" s="77">
        <v>224.98285257018401</v>
      </c>
      <c r="BU31" s="77">
        <v>4.0614239314434898E-3</v>
      </c>
    </row>
    <row r="32" spans="1:73" x14ac:dyDescent="0.25">
      <c r="A32" s="74"/>
      <c r="B32" s="74" t="b">
        <v>0</v>
      </c>
      <c r="C32" s="74" t="s">
        <v>155</v>
      </c>
      <c r="D32" s="75">
        <v>43418.548773148097</v>
      </c>
      <c r="E32" s="76" t="s">
        <v>73</v>
      </c>
      <c r="F32" s="77" t="s">
        <v>92</v>
      </c>
      <c r="G32" s="74" t="s">
        <v>156</v>
      </c>
      <c r="H32" s="78">
        <v>13054.38</v>
      </c>
      <c r="I32" s="78">
        <v>3.6375236173596601</v>
      </c>
      <c r="J32" s="78">
        <v>122.52174521897</v>
      </c>
      <c r="K32" s="77">
        <v>225139.872</v>
      </c>
      <c r="L32" s="77">
        <v>1.3153022554852001</v>
      </c>
      <c r="M32" s="77">
        <v>117.200197040712</v>
      </c>
      <c r="N32" s="79">
        <v>13914752.825999999</v>
      </c>
      <c r="O32" s="78">
        <v>0.51699070007470804</v>
      </c>
      <c r="P32" s="78">
        <v>89.406697429694702</v>
      </c>
      <c r="Q32" s="80">
        <v>4376808.4220000003</v>
      </c>
      <c r="R32" s="80">
        <v>0.59801823314272495</v>
      </c>
      <c r="S32" s="80">
        <v>89.608138434967401</v>
      </c>
      <c r="T32" s="78">
        <v>1880745.0079999999</v>
      </c>
      <c r="U32" s="78">
        <v>0.78028697991362495</v>
      </c>
      <c r="V32" s="78">
        <v>90.662174401019598</v>
      </c>
      <c r="W32" s="80">
        <v>1036806.673</v>
      </c>
      <c r="X32" s="80">
        <v>0.50676711268875696</v>
      </c>
      <c r="Y32" s="80">
        <v>8.8516624381587103</v>
      </c>
      <c r="Z32" s="81">
        <v>250056.95</v>
      </c>
      <c r="AA32" s="81">
        <v>0.897712552089591</v>
      </c>
      <c r="AB32" s="81">
        <v>8.2007048463523802</v>
      </c>
      <c r="AC32" s="82">
        <v>2659.2260000000001</v>
      </c>
      <c r="AD32" s="82">
        <v>4.9581043777516198</v>
      </c>
      <c r="AE32" s="82" t="s">
        <v>118</v>
      </c>
      <c r="AF32" s="78">
        <v>1159267.6100000001</v>
      </c>
      <c r="AG32" s="78">
        <v>0.64074912378480497</v>
      </c>
      <c r="AH32" s="78">
        <v>9.1213955891427307</v>
      </c>
      <c r="AI32" s="77">
        <v>696014.32400000002</v>
      </c>
      <c r="AJ32" s="77">
        <v>0.83379750733914804</v>
      </c>
      <c r="AK32" s="77">
        <v>9.1810875270925294</v>
      </c>
      <c r="AL32" s="78">
        <v>2515.067</v>
      </c>
      <c r="AM32" s="78">
        <v>6.1617392469466603</v>
      </c>
      <c r="AN32" s="78">
        <v>1.48986527242644E-2</v>
      </c>
      <c r="AO32" s="77">
        <v>626264.022</v>
      </c>
      <c r="AP32" s="77">
        <v>0.46600067239281201</v>
      </c>
      <c r="AQ32" s="77">
        <v>9.3792914329904207</v>
      </c>
      <c r="AR32" s="78">
        <v>933165.75899999996</v>
      </c>
      <c r="AS32" s="78">
        <v>133.341701694249</v>
      </c>
      <c r="AT32" s="78">
        <v>4.8689972537666968</v>
      </c>
      <c r="AU32" s="78">
        <v>0.51100076638157399</v>
      </c>
      <c r="AV32" s="78">
        <f t="shared" si="0"/>
        <v>136.92932522306799</v>
      </c>
      <c r="AW32" s="77">
        <v>749361.48600000003</v>
      </c>
      <c r="AX32" s="77"/>
      <c r="AY32" s="77"/>
      <c r="AZ32" s="77">
        <v>0.96716297893054703</v>
      </c>
      <c r="BA32" s="77">
        <v>130.84012603788801</v>
      </c>
      <c r="BB32" s="78">
        <v>215626.74799999999</v>
      </c>
      <c r="BC32" s="78"/>
      <c r="BD32" s="78"/>
      <c r="BE32" s="78">
        <v>0.79547225997604198</v>
      </c>
      <c r="BF32" s="78">
        <v>98.249246564816104</v>
      </c>
      <c r="BG32" s="77">
        <v>42458.69</v>
      </c>
      <c r="BH32" s="77"/>
      <c r="BI32" s="77"/>
      <c r="BJ32" s="77">
        <v>2.3247733424561399</v>
      </c>
      <c r="BK32" s="77">
        <v>96.592297857432101</v>
      </c>
      <c r="BL32" s="78">
        <v>360563.45500000002</v>
      </c>
      <c r="BM32" s="78"/>
      <c r="BN32" s="78"/>
      <c r="BO32" s="78">
        <v>1.15537248303426</v>
      </c>
      <c r="BP32" s="78">
        <v>98.531508729239306</v>
      </c>
      <c r="BQ32" s="77">
        <v>71389.282000000007</v>
      </c>
      <c r="BR32" s="77"/>
      <c r="BS32" s="77"/>
      <c r="BT32" s="77">
        <v>1.4810849252437699</v>
      </c>
      <c r="BU32" s="77">
        <v>96.550828625830206</v>
      </c>
    </row>
    <row r="33" spans="1:73" x14ac:dyDescent="0.25">
      <c r="A33" s="74"/>
      <c r="B33" s="74" t="b">
        <v>0</v>
      </c>
      <c r="C33" s="74" t="s">
        <v>157</v>
      </c>
      <c r="D33" s="75">
        <v>43418.552349537</v>
      </c>
      <c r="E33" s="76" t="s">
        <v>73</v>
      </c>
      <c r="F33" s="77" t="s">
        <v>92</v>
      </c>
      <c r="G33" s="74" t="s">
        <v>104</v>
      </c>
      <c r="H33" s="78">
        <v>914.06100000000004</v>
      </c>
      <c r="I33" s="78">
        <v>5.9786554800822902</v>
      </c>
      <c r="J33" s="78">
        <v>132.83622394829499</v>
      </c>
      <c r="K33" s="77">
        <v>27069.614000000001</v>
      </c>
      <c r="L33" s="77">
        <v>2.4158261515060202</v>
      </c>
      <c r="M33" s="77">
        <v>126.837699526067</v>
      </c>
      <c r="N33" s="79">
        <v>5845913.4730000002</v>
      </c>
      <c r="O33" s="78">
        <v>0.46526603625143398</v>
      </c>
      <c r="P33" s="78" t="s">
        <v>118</v>
      </c>
      <c r="Q33" s="80">
        <v>12345.226000000001</v>
      </c>
      <c r="R33" s="80">
        <v>1.6193062862996099</v>
      </c>
      <c r="S33" s="80" t="s">
        <v>118</v>
      </c>
      <c r="T33" s="78">
        <v>4752.0159999999996</v>
      </c>
      <c r="U33" s="78">
        <v>3.7171289616321399</v>
      </c>
      <c r="V33" s="78" t="s">
        <v>118</v>
      </c>
      <c r="W33" s="80">
        <v>359.41199999999998</v>
      </c>
      <c r="X33" s="80">
        <v>23.906524549476298</v>
      </c>
      <c r="Y33" s="80" t="s">
        <v>118</v>
      </c>
      <c r="Z33" s="81">
        <v>800.92399999999998</v>
      </c>
      <c r="AA33" s="81">
        <v>18.286506510303798</v>
      </c>
      <c r="AB33" s="81" t="s">
        <v>118</v>
      </c>
      <c r="AC33" s="82">
        <v>633.73400000000004</v>
      </c>
      <c r="AD33" s="82">
        <v>18.7822598525158</v>
      </c>
      <c r="AE33" s="82" t="s">
        <v>118</v>
      </c>
      <c r="AF33" s="78">
        <v>265.30099999999999</v>
      </c>
      <c r="AG33" s="78">
        <v>28.862510209639499</v>
      </c>
      <c r="AH33" s="78" t="s">
        <v>118</v>
      </c>
      <c r="AI33" s="77">
        <v>85.096999999999994</v>
      </c>
      <c r="AJ33" s="77">
        <v>43.758246561003702</v>
      </c>
      <c r="AK33" s="77" t="s">
        <v>118</v>
      </c>
      <c r="AL33" s="78">
        <v>477.55700000000002</v>
      </c>
      <c r="AM33" s="78">
        <v>14.255360796425601</v>
      </c>
      <c r="AN33" s="78" t="s">
        <v>118</v>
      </c>
      <c r="AO33" s="77">
        <v>87.097999999999999</v>
      </c>
      <c r="AP33" s="77">
        <v>64.354956140072701</v>
      </c>
      <c r="AQ33" s="77" t="s">
        <v>118</v>
      </c>
      <c r="AR33" s="78">
        <v>276.31599999999997</v>
      </c>
      <c r="AS33" s="78">
        <v>3.9483280746210998E-2</v>
      </c>
      <c r="AU33" s="78">
        <v>30.989386646665402</v>
      </c>
      <c r="AV33" s="78" t="e">
        <f t="shared" si="0"/>
        <v>#DIV/0!</v>
      </c>
      <c r="AW33" s="77">
        <v>161.18299999999999</v>
      </c>
      <c r="AX33" s="77"/>
      <c r="AY33" s="77"/>
      <c r="AZ33" s="77">
        <v>23.688396480939801</v>
      </c>
      <c r="BA33" s="77">
        <v>2.8142898226243999E-2</v>
      </c>
      <c r="BB33" s="78">
        <v>37.042999999999999</v>
      </c>
      <c r="BC33" s="78"/>
      <c r="BD33" s="78"/>
      <c r="BE33" s="78">
        <v>78.594973333510694</v>
      </c>
      <c r="BF33" s="78">
        <v>1.6878457214874298E-2</v>
      </c>
      <c r="BG33" s="77">
        <v>0</v>
      </c>
      <c r="BH33" s="77"/>
      <c r="BI33" s="77"/>
      <c r="BJ33" s="77" t="s">
        <v>105</v>
      </c>
      <c r="BK33" s="77">
        <v>0</v>
      </c>
      <c r="BL33" s="78">
        <v>40.045000000000002</v>
      </c>
      <c r="BM33" s="78"/>
      <c r="BN33" s="78"/>
      <c r="BO33" s="78">
        <v>73.610496204325301</v>
      </c>
      <c r="BP33" s="78">
        <v>1.09431341760978E-2</v>
      </c>
      <c r="BQ33" s="77">
        <v>5.0049999999999999</v>
      </c>
      <c r="BR33" s="77"/>
      <c r="BS33" s="77"/>
      <c r="BT33" s="77">
        <v>194.36506316150999</v>
      </c>
      <c r="BU33" s="77">
        <v>6.7690398857391497E-3</v>
      </c>
    </row>
    <row r="34" spans="1:73" x14ac:dyDescent="0.25">
      <c r="A34" s="74"/>
      <c r="B34" s="74" t="b">
        <v>0</v>
      </c>
      <c r="C34" s="74" t="s">
        <v>158</v>
      </c>
      <c r="D34" s="75">
        <v>43418.555937500001</v>
      </c>
      <c r="E34" s="76" t="s">
        <v>73</v>
      </c>
      <c r="F34" s="77" t="s">
        <v>92</v>
      </c>
      <c r="G34" s="74" t="s">
        <v>159</v>
      </c>
      <c r="H34" s="78">
        <v>11463.121999999999</v>
      </c>
      <c r="I34" s="78">
        <v>3.84362900217794</v>
      </c>
      <c r="J34" s="78">
        <v>123.873686365975</v>
      </c>
      <c r="K34" s="77">
        <v>203667.05</v>
      </c>
      <c r="L34" s="77">
        <v>1.0635164284626399</v>
      </c>
      <c r="M34" s="77">
        <v>118.24499991764201</v>
      </c>
      <c r="N34" s="79">
        <v>11939138.969000001</v>
      </c>
      <c r="O34" s="78">
        <v>0.44260272820600399</v>
      </c>
      <c r="P34" s="78">
        <v>63.8940789455255</v>
      </c>
      <c r="Q34" s="80">
        <v>3314377.0019999999</v>
      </c>
      <c r="R34" s="80">
        <v>0.39190360375919298</v>
      </c>
      <c r="S34" s="80">
        <v>67.315323392527802</v>
      </c>
      <c r="T34" s="78">
        <v>1421330.6159999999</v>
      </c>
      <c r="U34" s="78">
        <v>0.87859685371403295</v>
      </c>
      <c r="V34" s="78">
        <v>68.053978232151707</v>
      </c>
      <c r="W34" s="80">
        <v>799284.326</v>
      </c>
      <c r="X34" s="80">
        <v>0.82080043731073704</v>
      </c>
      <c r="Y34" s="80">
        <v>6.8207574487603804</v>
      </c>
      <c r="Z34" s="81">
        <v>193130.136</v>
      </c>
      <c r="AA34" s="81">
        <v>0.88189512231012102</v>
      </c>
      <c r="AB34" s="81">
        <v>4.9620503388812196</v>
      </c>
      <c r="AC34" s="82">
        <v>3411.221</v>
      </c>
      <c r="AD34" s="82">
        <v>2.1707981797154399</v>
      </c>
      <c r="AE34" s="82" t="s">
        <v>118</v>
      </c>
      <c r="AF34" s="78">
        <v>932243.76</v>
      </c>
      <c r="AG34" s="78">
        <v>0.65549772381194604</v>
      </c>
      <c r="AH34" s="78">
        <v>7.3326674090775104</v>
      </c>
      <c r="AI34" s="77">
        <v>530408.78899999999</v>
      </c>
      <c r="AJ34" s="77">
        <v>1.0500958648538199</v>
      </c>
      <c r="AK34" s="77">
        <v>6.9946187113768499</v>
      </c>
      <c r="AL34" s="78">
        <v>1165.376</v>
      </c>
      <c r="AM34" s="78">
        <v>8.7269039704762008</v>
      </c>
      <c r="AN34" s="78" t="s">
        <v>118</v>
      </c>
      <c r="AO34" s="77">
        <v>680025.78500000003</v>
      </c>
      <c r="AP34" s="77">
        <v>0.78092757678318103</v>
      </c>
      <c r="AQ34" s="77">
        <v>10.194906394462601</v>
      </c>
      <c r="AR34" s="78">
        <v>923266.60600000003</v>
      </c>
      <c r="AS34" s="78">
        <v>131.927194256935</v>
      </c>
      <c r="AT34" s="78">
        <v>4.8895883441714485</v>
      </c>
      <c r="AU34" s="78">
        <v>0.59297427929245505</v>
      </c>
      <c r="AV34" s="78">
        <f t="shared" si="0"/>
        <v>134.90623849162742</v>
      </c>
      <c r="AW34" s="77">
        <v>738617.50300000003</v>
      </c>
      <c r="AX34" s="77"/>
      <c r="AY34" s="77"/>
      <c r="AZ34" s="77">
        <v>0.482024604282073</v>
      </c>
      <c r="BA34" s="77">
        <v>128.96420351433801</v>
      </c>
      <c r="BB34" s="78">
        <v>215369.28200000001</v>
      </c>
      <c r="BC34" s="78"/>
      <c r="BD34" s="78"/>
      <c r="BE34" s="78">
        <v>0.994110745513477</v>
      </c>
      <c r="BF34" s="78">
        <v>98.131933472861206</v>
      </c>
      <c r="BG34" s="77">
        <v>42279.097000000002</v>
      </c>
      <c r="BH34" s="77"/>
      <c r="BI34" s="77"/>
      <c r="BJ34" s="77">
        <v>1.6498426440789999</v>
      </c>
      <c r="BK34" s="77">
        <v>96.183728950828794</v>
      </c>
      <c r="BL34" s="78">
        <v>358717.14799999999</v>
      </c>
      <c r="BM34" s="78"/>
      <c r="BN34" s="78"/>
      <c r="BO34" s="78">
        <v>1.23985912176046</v>
      </c>
      <c r="BP34" s="78">
        <v>98.026966708231299</v>
      </c>
      <c r="BQ34" s="77">
        <v>71206.584000000003</v>
      </c>
      <c r="BR34" s="77"/>
      <c r="BS34" s="77"/>
      <c r="BT34" s="77">
        <v>1.6312856714208901</v>
      </c>
      <c r="BU34" s="77">
        <v>96.303737706940097</v>
      </c>
    </row>
    <row r="35" spans="1:73" x14ac:dyDescent="0.25">
      <c r="A35" s="74"/>
      <c r="B35" s="74" t="b">
        <v>0</v>
      </c>
      <c r="C35" s="74" t="s">
        <v>160</v>
      </c>
      <c r="D35" s="75">
        <v>43418.559525463003</v>
      </c>
      <c r="E35" s="76" t="s">
        <v>73</v>
      </c>
      <c r="F35" s="77" t="s">
        <v>92</v>
      </c>
      <c r="G35" s="74" t="s">
        <v>104</v>
      </c>
      <c r="H35" s="78">
        <v>947.09799999999996</v>
      </c>
      <c r="I35" s="78">
        <v>20.680315764283598</v>
      </c>
      <c r="J35" s="78">
        <v>132.80815553973099</v>
      </c>
      <c r="K35" s="77">
        <v>25216.018</v>
      </c>
      <c r="L35" s="77">
        <v>1.5598974415849001</v>
      </c>
      <c r="M35" s="77">
        <v>126.927889927378</v>
      </c>
      <c r="N35" s="79">
        <v>5780592.7939999998</v>
      </c>
      <c r="O35" s="78">
        <v>0.60215362638948</v>
      </c>
      <c r="P35" s="78" t="s">
        <v>118</v>
      </c>
      <c r="Q35" s="80">
        <v>12200.894</v>
      </c>
      <c r="R35" s="80">
        <v>2.3834958154008601</v>
      </c>
      <c r="S35" s="80" t="s">
        <v>118</v>
      </c>
      <c r="T35" s="78">
        <v>4558.7330000000002</v>
      </c>
      <c r="U35" s="78">
        <v>5.2472900165999503</v>
      </c>
      <c r="V35" s="78" t="s">
        <v>118</v>
      </c>
      <c r="W35" s="80">
        <v>354.404</v>
      </c>
      <c r="X35" s="80">
        <v>23.7560772301578</v>
      </c>
      <c r="Y35" s="80" t="s">
        <v>118</v>
      </c>
      <c r="Z35" s="81">
        <v>770.89400000000001</v>
      </c>
      <c r="AA35" s="81">
        <v>14.680518534305699</v>
      </c>
      <c r="AB35" s="81" t="s">
        <v>118</v>
      </c>
      <c r="AC35" s="82">
        <v>576.66499999999996</v>
      </c>
      <c r="AD35" s="82">
        <v>16.0833880210409</v>
      </c>
      <c r="AE35" s="82" t="s">
        <v>118</v>
      </c>
      <c r="AF35" s="78">
        <v>207.239</v>
      </c>
      <c r="AG35" s="78">
        <v>38.246538717799403</v>
      </c>
      <c r="AH35" s="78" t="s">
        <v>118</v>
      </c>
      <c r="AI35" s="77">
        <v>75.087000000000003</v>
      </c>
      <c r="AJ35" s="77">
        <v>49.987163513749501</v>
      </c>
      <c r="AK35" s="77" t="s">
        <v>118</v>
      </c>
      <c r="AL35" s="78">
        <v>424.49099999999999</v>
      </c>
      <c r="AM35" s="78">
        <v>25.938062380910299</v>
      </c>
      <c r="AN35" s="78" t="s">
        <v>118</v>
      </c>
      <c r="AO35" s="77">
        <v>93.106999999999999</v>
      </c>
      <c r="AP35" s="77">
        <v>54.605322388783399</v>
      </c>
      <c r="AQ35" s="77" t="s">
        <v>118</v>
      </c>
      <c r="AR35" s="78">
        <v>278.32100000000003</v>
      </c>
      <c r="AS35" s="78">
        <v>3.9769778733646198E-2</v>
      </c>
      <c r="AU35" s="78">
        <v>25.5932228890962</v>
      </c>
      <c r="AV35" s="78" t="e">
        <f t="shared" si="0"/>
        <v>#DIV/0!</v>
      </c>
      <c r="AW35" s="77">
        <v>162.18600000000001</v>
      </c>
      <c r="AX35" s="77"/>
      <c r="AY35" s="77"/>
      <c r="AZ35" s="77">
        <v>24.136217678501499</v>
      </c>
      <c r="BA35" s="77">
        <v>2.8318024181964701E-2</v>
      </c>
      <c r="BB35" s="78">
        <v>27.032</v>
      </c>
      <c r="BC35" s="78"/>
      <c r="BD35" s="78"/>
      <c r="BE35" s="78">
        <v>74.180608494629297</v>
      </c>
      <c r="BF35" s="78">
        <v>1.2316995260440101E-2</v>
      </c>
      <c r="BG35" s="77">
        <v>5.0049999999999999</v>
      </c>
      <c r="BH35" s="77"/>
      <c r="BI35" s="77"/>
      <c r="BJ35" s="77">
        <v>169.967317119759</v>
      </c>
      <c r="BK35" s="77">
        <v>1.13862309641783E-2</v>
      </c>
      <c r="BL35" s="78">
        <v>45.052</v>
      </c>
      <c r="BM35" s="78"/>
      <c r="BN35" s="78"/>
      <c r="BO35" s="78">
        <v>47.1395227701246</v>
      </c>
      <c r="BP35" s="78">
        <v>1.23114016956313E-2</v>
      </c>
      <c r="BQ35" s="77">
        <v>0</v>
      </c>
      <c r="BR35" s="77"/>
      <c r="BS35" s="77"/>
      <c r="BT35" s="77" t="s">
        <v>105</v>
      </c>
      <c r="BU35" s="77">
        <v>0</v>
      </c>
    </row>
    <row r="36" spans="1:73" x14ac:dyDescent="0.25">
      <c r="A36" s="74"/>
      <c r="B36" s="74" t="b">
        <v>0</v>
      </c>
      <c r="C36" s="74" t="s">
        <v>161</v>
      </c>
      <c r="D36" s="75">
        <v>43418.563125000001</v>
      </c>
      <c r="E36" s="76" t="s">
        <v>73</v>
      </c>
      <c r="F36" s="77" t="s">
        <v>92</v>
      </c>
      <c r="G36" s="74" t="s">
        <v>162</v>
      </c>
      <c r="H36" s="78">
        <v>6170.076</v>
      </c>
      <c r="I36" s="78">
        <v>5.3278016180115904</v>
      </c>
      <c r="J36" s="78">
        <v>128.370686023096</v>
      </c>
      <c r="K36" s="77">
        <v>110597.46799999999</v>
      </c>
      <c r="L36" s="77">
        <v>1.1479005742641999</v>
      </c>
      <c r="M36" s="77">
        <v>122.773485601928</v>
      </c>
      <c r="N36" s="79">
        <v>7675033.0760000004</v>
      </c>
      <c r="O36" s="78">
        <v>0.50675355219141405</v>
      </c>
      <c r="P36" s="78">
        <v>8.8284058441009208</v>
      </c>
      <c r="Q36" s="80">
        <v>1148188.0660000001</v>
      </c>
      <c r="R36" s="80">
        <v>3.1799360121646698</v>
      </c>
      <c r="S36" s="80">
        <v>21.862554970800499</v>
      </c>
      <c r="T36" s="78">
        <v>429837.79599999997</v>
      </c>
      <c r="U36" s="78">
        <v>1.2085159650769</v>
      </c>
      <c r="V36" s="78">
        <v>19.261723211581899</v>
      </c>
      <c r="W36" s="80">
        <v>237506.00200000001</v>
      </c>
      <c r="X36" s="80">
        <v>0.97853211571368504</v>
      </c>
      <c r="Y36" s="80">
        <v>2.0173424625172802</v>
      </c>
      <c r="Z36" s="81">
        <v>59159.612999999998</v>
      </c>
      <c r="AA36" s="81">
        <v>1.03628403037976</v>
      </c>
      <c r="AB36" s="81" t="s">
        <v>118</v>
      </c>
      <c r="AC36" s="82">
        <v>989.15300000000002</v>
      </c>
      <c r="AD36" s="82">
        <v>12.320671107430099</v>
      </c>
      <c r="AE36" s="82" t="s">
        <v>118</v>
      </c>
      <c r="AF36" s="78">
        <v>257810.946</v>
      </c>
      <c r="AG36" s="78">
        <v>0.73230942616502703</v>
      </c>
      <c r="AH36" s="78">
        <v>2.0187896822990798</v>
      </c>
      <c r="AI36" s="77">
        <v>163121.43100000001</v>
      </c>
      <c r="AJ36" s="77">
        <v>0.82763352887111796</v>
      </c>
      <c r="AK36" s="77">
        <v>2.14537043792029</v>
      </c>
      <c r="AL36" s="78">
        <v>1069.2650000000001</v>
      </c>
      <c r="AM36" s="78">
        <v>11.2082950822457</v>
      </c>
      <c r="AN36" s="78" t="s">
        <v>118</v>
      </c>
      <c r="AO36" s="77">
        <v>698554.37199999997</v>
      </c>
      <c r="AP36" s="77">
        <v>0.731623437638102</v>
      </c>
      <c r="AQ36" s="77">
        <v>10.476001952510799</v>
      </c>
      <c r="AR36" s="78">
        <v>909806.88600000006</v>
      </c>
      <c r="AS36" s="78">
        <v>130.00391111905901</v>
      </c>
      <c r="AT36" s="78">
        <v>4.8896615761501394</v>
      </c>
      <c r="AU36" s="78">
        <v>0.54980363543299404</v>
      </c>
      <c r="AV36" s="78">
        <f t="shared" si="0"/>
        <v>132.93753472956834</v>
      </c>
      <c r="AW36" s="77">
        <v>735439.60499999998</v>
      </c>
      <c r="AX36" s="77"/>
      <c r="AY36" s="77"/>
      <c r="AZ36" s="77">
        <v>0.94373771746327295</v>
      </c>
      <c r="BA36" s="77">
        <v>128.40933569336801</v>
      </c>
      <c r="BB36" s="78">
        <v>214875.098</v>
      </c>
      <c r="BC36" s="78"/>
      <c r="BD36" s="78"/>
      <c r="BE36" s="78">
        <v>0.92911399414838203</v>
      </c>
      <c r="BF36" s="78">
        <v>97.906761011120096</v>
      </c>
      <c r="BG36" s="77">
        <v>42659.53</v>
      </c>
      <c r="BH36" s="77"/>
      <c r="BI36" s="77"/>
      <c r="BJ36" s="77">
        <v>2.8491408035138401</v>
      </c>
      <c r="BK36" s="77">
        <v>97.049203077581097</v>
      </c>
      <c r="BL36" s="78">
        <v>357713.05499999999</v>
      </c>
      <c r="BM36" s="78"/>
      <c r="BN36" s="78"/>
      <c r="BO36" s="78">
        <v>0.46880923203004798</v>
      </c>
      <c r="BP36" s="78">
        <v>97.752577285724598</v>
      </c>
      <c r="BQ36" s="77">
        <v>70828.885999999999</v>
      </c>
      <c r="BR36" s="77"/>
      <c r="BS36" s="77"/>
      <c r="BT36" s="77">
        <v>1.1978076481067299</v>
      </c>
      <c r="BU36" s="77">
        <v>95.792917961332904</v>
      </c>
    </row>
    <row r="37" spans="1:73" x14ac:dyDescent="0.25">
      <c r="A37" s="74"/>
      <c r="B37" s="74" t="b">
        <v>0</v>
      </c>
      <c r="C37" s="74" t="s">
        <v>163</v>
      </c>
      <c r="D37" s="75">
        <v>43418.566724536999</v>
      </c>
      <c r="E37" s="76" t="s">
        <v>73</v>
      </c>
      <c r="F37" s="77" t="s">
        <v>92</v>
      </c>
      <c r="G37" s="74" t="s">
        <v>104</v>
      </c>
      <c r="H37" s="78">
        <v>893.03800000000001</v>
      </c>
      <c r="I37" s="78">
        <v>16.877085338593101</v>
      </c>
      <c r="J37" s="78">
        <v>132.85408519941399</v>
      </c>
      <c r="K37" s="77">
        <v>24635.806</v>
      </c>
      <c r="L37" s="77">
        <v>2.1076531028755898</v>
      </c>
      <c r="M37" s="77">
        <v>126.956121296633</v>
      </c>
      <c r="N37" s="79">
        <v>5760605.3550000004</v>
      </c>
      <c r="O37" s="78">
        <v>0.60532615766016296</v>
      </c>
      <c r="P37" s="78" t="s">
        <v>118</v>
      </c>
      <c r="Q37" s="80">
        <v>12334.198</v>
      </c>
      <c r="R37" s="80">
        <v>4.7514302806688802</v>
      </c>
      <c r="S37" s="80" t="s">
        <v>118</v>
      </c>
      <c r="T37" s="78">
        <v>4651.9049999999997</v>
      </c>
      <c r="U37" s="78">
        <v>4.40831046563288</v>
      </c>
      <c r="V37" s="78" t="s">
        <v>118</v>
      </c>
      <c r="W37" s="80">
        <v>310.35599999999999</v>
      </c>
      <c r="X37" s="80">
        <v>31.424801382860402</v>
      </c>
      <c r="Y37" s="80" t="s">
        <v>118</v>
      </c>
      <c r="Z37" s="81">
        <v>727.84299999999996</v>
      </c>
      <c r="AA37" s="81">
        <v>24.921365089383499</v>
      </c>
      <c r="AB37" s="81" t="s">
        <v>118</v>
      </c>
      <c r="AC37" s="82">
        <v>622.72699999999998</v>
      </c>
      <c r="AD37" s="82">
        <v>7.3798309584057202</v>
      </c>
      <c r="AE37" s="82" t="s">
        <v>118</v>
      </c>
      <c r="AF37" s="78">
        <v>121.13800000000001</v>
      </c>
      <c r="AG37" s="78">
        <v>34.942750903348298</v>
      </c>
      <c r="AH37" s="78" t="s">
        <v>118</v>
      </c>
      <c r="AI37" s="77">
        <v>22.024000000000001</v>
      </c>
      <c r="AJ37" s="77">
        <v>76.671066937879402</v>
      </c>
      <c r="AK37" s="77" t="s">
        <v>118</v>
      </c>
      <c r="AL37" s="78">
        <v>410.47399999999999</v>
      </c>
      <c r="AM37" s="78">
        <v>16.137075530407699</v>
      </c>
      <c r="AN37" s="78" t="s">
        <v>118</v>
      </c>
      <c r="AO37" s="77">
        <v>97.113</v>
      </c>
      <c r="AP37" s="77">
        <v>39.794253987940998</v>
      </c>
      <c r="AQ37" s="77" t="s">
        <v>118</v>
      </c>
      <c r="AR37" s="78">
        <v>308.35399999999998</v>
      </c>
      <c r="AS37" s="78">
        <v>4.4061247091073799E-2</v>
      </c>
      <c r="AU37" s="78">
        <v>20.120300263260301</v>
      </c>
      <c r="AV37" s="78" t="e">
        <f t="shared" si="0"/>
        <v>#DIV/0!</v>
      </c>
      <c r="AW37" s="77">
        <v>175.197</v>
      </c>
      <c r="AX37" s="77"/>
      <c r="AY37" s="77"/>
      <c r="AZ37" s="77">
        <v>37.737812913164099</v>
      </c>
      <c r="BA37" s="77">
        <v>3.0589772746153598E-2</v>
      </c>
      <c r="BB37" s="78">
        <v>23.024999999999999</v>
      </c>
      <c r="BC37" s="78"/>
      <c r="BD37" s="78"/>
      <c r="BE37" s="78">
        <v>79.519614265938699</v>
      </c>
      <c r="BF37" s="78">
        <v>1.04912258017029E-2</v>
      </c>
      <c r="BG37" s="77">
        <v>6.0060000000000002</v>
      </c>
      <c r="BH37" s="77"/>
      <c r="BI37" s="77"/>
      <c r="BJ37" s="77">
        <v>161.01529717988299</v>
      </c>
      <c r="BK37" s="77">
        <v>1.3663477157013999E-2</v>
      </c>
      <c r="BL37" s="78">
        <v>25.029</v>
      </c>
      <c r="BM37" s="78"/>
      <c r="BN37" s="78"/>
      <c r="BO37" s="78">
        <v>121.11305251405901</v>
      </c>
      <c r="BP37" s="78">
        <v>6.8396979721201401E-3</v>
      </c>
      <c r="BQ37" s="77">
        <v>0</v>
      </c>
      <c r="BR37" s="77"/>
      <c r="BS37" s="77"/>
      <c r="BT37" s="77" t="s">
        <v>105</v>
      </c>
      <c r="BU37" s="77">
        <v>0</v>
      </c>
    </row>
    <row r="38" spans="1:73" x14ac:dyDescent="0.25">
      <c r="A38" s="74"/>
      <c r="B38" s="74" t="b">
        <v>0</v>
      </c>
      <c r="C38" s="74" t="s">
        <v>164</v>
      </c>
      <c r="D38" s="75">
        <v>43418.5703125</v>
      </c>
      <c r="E38" s="76" t="s">
        <v>73</v>
      </c>
      <c r="F38" s="77" t="s">
        <v>92</v>
      </c>
      <c r="G38" s="74" t="s">
        <v>165</v>
      </c>
      <c r="H38" s="78">
        <v>2587.1379999999999</v>
      </c>
      <c r="I38" s="78">
        <v>8.2146169433808591</v>
      </c>
      <c r="J38" s="78">
        <v>131.41476894953999</v>
      </c>
      <c r="K38" s="77">
        <v>50739.944000000003</v>
      </c>
      <c r="L38" s="77">
        <v>1.80224378714432</v>
      </c>
      <c r="M38" s="77">
        <v>125.685972525216</v>
      </c>
      <c r="N38" s="79">
        <v>6247387.9800000004</v>
      </c>
      <c r="O38" s="78">
        <v>0.541091787946682</v>
      </c>
      <c r="P38" s="78" t="s">
        <v>118</v>
      </c>
      <c r="Q38" s="80">
        <v>255950.196</v>
      </c>
      <c r="R38" s="80">
        <v>0.93317799206094099</v>
      </c>
      <c r="S38" s="80">
        <v>3.14088180175</v>
      </c>
      <c r="T38" s="78">
        <v>94811.247000000003</v>
      </c>
      <c r="U38" s="78">
        <v>1.3033474773756299</v>
      </c>
      <c r="V38" s="78">
        <v>2.7747648718640399</v>
      </c>
      <c r="W38" s="80">
        <v>45686.917999999998</v>
      </c>
      <c r="X38" s="80">
        <v>2.04008744596119</v>
      </c>
      <c r="Y38" s="80">
        <v>0.37721748195105798</v>
      </c>
      <c r="Z38" s="81">
        <v>13741.831</v>
      </c>
      <c r="AA38" s="81">
        <v>4.2698430786695596</v>
      </c>
      <c r="AB38" s="81" t="s">
        <v>118</v>
      </c>
      <c r="AC38" s="82">
        <v>1582.867</v>
      </c>
      <c r="AD38" s="82">
        <v>7.4149717413438099</v>
      </c>
      <c r="AE38" s="82" t="s">
        <v>118</v>
      </c>
      <c r="AF38" s="78">
        <v>43918.256000000001</v>
      </c>
      <c r="AG38" s="78">
        <v>1.7676696222914901</v>
      </c>
      <c r="AH38" s="78">
        <v>0.33352233213761201</v>
      </c>
      <c r="AI38" s="77">
        <v>33285.163</v>
      </c>
      <c r="AJ38" s="77">
        <v>2.97365272906619</v>
      </c>
      <c r="AK38" s="77">
        <v>0.43115870501593301</v>
      </c>
      <c r="AL38" s="78">
        <v>1164.3889999999999</v>
      </c>
      <c r="AM38" s="78">
        <v>8.2292765462046198</v>
      </c>
      <c r="AN38" s="78" t="s">
        <v>118</v>
      </c>
      <c r="AO38" s="77">
        <v>507809.29499999998</v>
      </c>
      <c r="AP38" s="77">
        <v>0.98154749499306804</v>
      </c>
      <c r="AQ38" s="77">
        <v>7.5822252244603003</v>
      </c>
      <c r="AR38" s="78">
        <v>902889.19900000002</v>
      </c>
      <c r="AS38" s="78">
        <v>129.015430618707</v>
      </c>
      <c r="AT38" s="78">
        <v>4.850388722599182</v>
      </c>
      <c r="AU38" s="78">
        <v>0.50515087381789003</v>
      </c>
      <c r="AV38" s="78">
        <f t="shared" si="0"/>
        <v>132.9949391660009</v>
      </c>
      <c r="AW38" s="77">
        <v>729065.55200000003</v>
      </c>
      <c r="AX38" s="77"/>
      <c r="AY38" s="77"/>
      <c r="AZ38" s="77">
        <v>1.0320702309774199</v>
      </c>
      <c r="BA38" s="77">
        <v>127.296412339989</v>
      </c>
      <c r="BB38" s="78">
        <v>215210.61799999999</v>
      </c>
      <c r="BC38" s="78"/>
      <c r="BD38" s="78"/>
      <c r="BE38" s="78">
        <v>1.1463723731098301</v>
      </c>
      <c r="BF38" s="78">
        <v>98.059639016809101</v>
      </c>
      <c r="BG38" s="77">
        <v>41704.237999999998</v>
      </c>
      <c r="BH38" s="77"/>
      <c r="BI38" s="77"/>
      <c r="BJ38" s="77">
        <v>1.6600105375354399</v>
      </c>
      <c r="BK38" s="77">
        <v>94.875941269343002</v>
      </c>
      <c r="BL38" s="78">
        <v>357126.15</v>
      </c>
      <c r="BM38" s="78"/>
      <c r="BN38" s="78"/>
      <c r="BO38" s="78">
        <v>0.58209167923622396</v>
      </c>
      <c r="BP38" s="78">
        <v>97.592193213715007</v>
      </c>
      <c r="BQ38" s="77">
        <v>69494.138000000006</v>
      </c>
      <c r="BR38" s="77"/>
      <c r="BS38" s="77"/>
      <c r="BT38" s="77">
        <v>1.1979255371702899</v>
      </c>
      <c r="BU38" s="77">
        <v>93.987730658753406</v>
      </c>
    </row>
    <row r="39" spans="1:73" x14ac:dyDescent="0.25">
      <c r="A39" s="74"/>
      <c r="B39" s="74" t="b">
        <v>0</v>
      </c>
      <c r="C39" s="74" t="s">
        <v>166</v>
      </c>
      <c r="D39" s="75">
        <v>43418.573912036998</v>
      </c>
      <c r="E39" s="76" t="s">
        <v>73</v>
      </c>
      <c r="F39" s="77" t="s">
        <v>92</v>
      </c>
      <c r="G39" s="74" t="s">
        <v>104</v>
      </c>
      <c r="H39" s="78">
        <v>892.03200000000004</v>
      </c>
      <c r="I39" s="78">
        <v>9.2169230018920096</v>
      </c>
      <c r="J39" s="78">
        <v>132.85493990229301</v>
      </c>
      <c r="K39" s="77">
        <v>24027.940999999999</v>
      </c>
      <c r="L39" s="77">
        <v>2.5054398130680999</v>
      </c>
      <c r="M39" s="77">
        <v>126.985698177622</v>
      </c>
      <c r="N39" s="79">
        <v>5807448.1179999998</v>
      </c>
      <c r="O39" s="78">
        <v>0.49010875105253898</v>
      </c>
      <c r="P39" s="78" t="s">
        <v>118</v>
      </c>
      <c r="Q39" s="80">
        <v>12185.939</v>
      </c>
      <c r="R39" s="80">
        <v>3.4570465668147401</v>
      </c>
      <c r="S39" s="80" t="s">
        <v>118</v>
      </c>
      <c r="T39" s="78">
        <v>4719.97</v>
      </c>
      <c r="U39" s="78">
        <v>7.8578928303882298</v>
      </c>
      <c r="V39" s="78" t="s">
        <v>118</v>
      </c>
      <c r="W39" s="80">
        <v>255.29300000000001</v>
      </c>
      <c r="X39" s="80">
        <v>19.847221717186802</v>
      </c>
      <c r="Y39" s="80" t="s">
        <v>118</v>
      </c>
      <c r="Z39" s="81">
        <v>762.88499999999999</v>
      </c>
      <c r="AA39" s="81">
        <v>14.5061758820449</v>
      </c>
      <c r="AB39" s="81" t="s">
        <v>118</v>
      </c>
      <c r="AC39" s="82">
        <v>607.702</v>
      </c>
      <c r="AD39" s="82">
        <v>15.592351066354</v>
      </c>
      <c r="AE39" s="82" t="s">
        <v>118</v>
      </c>
      <c r="AF39" s="78">
        <v>94.111000000000004</v>
      </c>
      <c r="AG39" s="78">
        <v>34.091084374124897</v>
      </c>
      <c r="AH39" s="78" t="s">
        <v>118</v>
      </c>
      <c r="AI39" s="77">
        <v>4.0039999999999996</v>
      </c>
      <c r="AJ39" s="77">
        <v>210.81851067789199</v>
      </c>
      <c r="AK39" s="77" t="s">
        <v>118</v>
      </c>
      <c r="AL39" s="78">
        <v>443.51499999999999</v>
      </c>
      <c r="AM39" s="78">
        <v>15.200257811600199</v>
      </c>
      <c r="AN39" s="78" t="s">
        <v>118</v>
      </c>
      <c r="AO39" s="77">
        <v>83.094999999999999</v>
      </c>
      <c r="AP39" s="77">
        <v>41.7561653489173</v>
      </c>
      <c r="AQ39" s="77" t="s">
        <v>118</v>
      </c>
      <c r="AR39" s="78">
        <v>358.41800000000001</v>
      </c>
      <c r="AS39" s="78">
        <v>5.1214980379331802E-2</v>
      </c>
      <c r="AU39" s="78">
        <v>32.225005974635401</v>
      </c>
      <c r="AV39" s="78" t="e">
        <f t="shared" si="0"/>
        <v>#DIV/0!</v>
      </c>
      <c r="AW39" s="77">
        <v>207.23699999999999</v>
      </c>
      <c r="AX39" s="77"/>
      <c r="AY39" s="77"/>
      <c r="AZ39" s="77">
        <v>25.567629225667801</v>
      </c>
      <c r="BA39" s="77">
        <v>3.6184025608855301E-2</v>
      </c>
      <c r="BB39" s="78">
        <v>37.042000000000002</v>
      </c>
      <c r="BC39" s="78"/>
      <c r="BD39" s="78"/>
      <c r="BE39" s="78">
        <v>55.611714723013897</v>
      </c>
      <c r="BF39" s="78">
        <v>1.68780015698883E-2</v>
      </c>
      <c r="BG39" s="77">
        <v>4.0039999999999996</v>
      </c>
      <c r="BH39" s="77"/>
      <c r="BI39" s="77"/>
      <c r="BJ39" s="77">
        <v>174.80147469502501</v>
      </c>
      <c r="BK39" s="77">
        <v>9.1089847713426396E-3</v>
      </c>
      <c r="BL39" s="78">
        <v>45.05</v>
      </c>
      <c r="BM39" s="78"/>
      <c r="BN39" s="78"/>
      <c r="BO39" s="78">
        <v>47.1497538112122</v>
      </c>
      <c r="BP39" s="78">
        <v>1.2310855153782101E-2</v>
      </c>
      <c r="BQ39" s="77">
        <v>3.0030000000000001</v>
      </c>
      <c r="BR39" s="77"/>
      <c r="BS39" s="77"/>
      <c r="BT39" s="77">
        <v>224.98285257018401</v>
      </c>
      <c r="BU39" s="77">
        <v>4.0614239314434898E-3</v>
      </c>
    </row>
    <row r="40" spans="1:73" x14ac:dyDescent="0.25">
      <c r="A40" s="74"/>
      <c r="B40" s="74" t="b">
        <v>0</v>
      </c>
      <c r="C40" s="74" t="s">
        <v>167</v>
      </c>
      <c r="D40" s="75">
        <v>43418.577499999999</v>
      </c>
      <c r="E40" s="76" t="s">
        <v>73</v>
      </c>
      <c r="F40" s="77" t="s">
        <v>92</v>
      </c>
      <c r="G40" s="74" t="s">
        <v>168</v>
      </c>
      <c r="H40" s="78">
        <v>1418.67</v>
      </c>
      <c r="I40" s="78">
        <v>15.300907685593801</v>
      </c>
      <c r="J40" s="78">
        <v>132.407505493934</v>
      </c>
      <c r="K40" s="77">
        <v>33161.673999999999</v>
      </c>
      <c r="L40" s="77">
        <v>1.7169359593798399</v>
      </c>
      <c r="M40" s="77">
        <v>126.54127822594999</v>
      </c>
      <c r="N40" s="79">
        <v>5895349.6720000003</v>
      </c>
      <c r="O40" s="78">
        <v>0.674439318314492</v>
      </c>
      <c r="P40" s="78" t="s">
        <v>118</v>
      </c>
      <c r="Q40" s="80">
        <v>79264.581000000006</v>
      </c>
      <c r="R40" s="80">
        <v>1.8092293836948801</v>
      </c>
      <c r="S40" s="80" t="s">
        <v>118</v>
      </c>
      <c r="T40" s="78">
        <v>29110.768</v>
      </c>
      <c r="U40" s="78">
        <v>2.1747316420423899</v>
      </c>
      <c r="V40" s="78" t="s">
        <v>118</v>
      </c>
      <c r="W40" s="80">
        <v>9511.2950000000001</v>
      </c>
      <c r="X40" s="80">
        <v>1.72290024023106</v>
      </c>
      <c r="Y40" s="80">
        <v>6.7902362033970695E-2</v>
      </c>
      <c r="Z40" s="81">
        <v>5329.8360000000002</v>
      </c>
      <c r="AA40" s="81">
        <v>4.1906315125601301</v>
      </c>
      <c r="AB40" s="81" t="s">
        <v>118</v>
      </c>
      <c r="AC40" s="82">
        <v>1035.2139999999999</v>
      </c>
      <c r="AD40" s="82">
        <v>14.113012051973501</v>
      </c>
      <c r="AE40" s="82" t="s">
        <v>118</v>
      </c>
      <c r="AF40" s="78">
        <v>9055.2559999999994</v>
      </c>
      <c r="AG40" s="78">
        <v>6.18311966879594</v>
      </c>
      <c r="AH40" s="78">
        <v>5.8835639344700902E-2</v>
      </c>
      <c r="AI40" s="77">
        <v>6595.8490000000002</v>
      </c>
      <c r="AJ40" s="77">
        <v>3.4433461561958798</v>
      </c>
      <c r="AK40" s="77">
        <v>7.8783086810636394E-2</v>
      </c>
      <c r="AL40" s="78">
        <v>934.09199999999998</v>
      </c>
      <c r="AM40" s="78">
        <v>6.5694386883377902</v>
      </c>
      <c r="AN40" s="78" t="s">
        <v>118</v>
      </c>
      <c r="AO40" s="77">
        <v>236280.58199999999</v>
      </c>
      <c r="AP40" s="77">
        <v>0.87119657366757297</v>
      </c>
      <c r="AQ40" s="77">
        <v>3.46288708459885</v>
      </c>
      <c r="AR40" s="78">
        <v>903681.39800000004</v>
      </c>
      <c r="AS40" s="78">
        <v>129.12862933149901</v>
      </c>
      <c r="AT40" s="78">
        <v>4.8375575753100133</v>
      </c>
      <c r="AU40" s="78">
        <v>0.64764006794342099</v>
      </c>
      <c r="AV40" s="78">
        <f t="shared" si="0"/>
        <v>133.46469506693555</v>
      </c>
      <c r="AW40" s="77">
        <v>733060.26500000001</v>
      </c>
      <c r="AX40" s="77"/>
      <c r="AY40" s="77"/>
      <c r="AZ40" s="77">
        <v>0.64458727232161395</v>
      </c>
      <c r="BA40" s="77">
        <v>127.993897815517</v>
      </c>
      <c r="BB40" s="78">
        <v>216094.21</v>
      </c>
      <c r="BC40" s="78"/>
      <c r="BD40" s="78"/>
      <c r="BE40" s="78">
        <v>1.0396310208161701</v>
      </c>
      <c r="BF40" s="78">
        <v>98.462243281242394</v>
      </c>
      <c r="BG40" s="77">
        <v>41653.923999999999</v>
      </c>
      <c r="BH40" s="77"/>
      <c r="BI40" s="77"/>
      <c r="BJ40" s="77">
        <v>1.2148076126093901</v>
      </c>
      <c r="BK40" s="77">
        <v>94.761478367298693</v>
      </c>
      <c r="BL40" s="78">
        <v>358605.31599999999</v>
      </c>
      <c r="BM40" s="78"/>
      <c r="BN40" s="78"/>
      <c r="BO40" s="78">
        <v>0.63380526438066198</v>
      </c>
      <c r="BP40" s="78">
        <v>97.996406274189994</v>
      </c>
      <c r="BQ40" s="77">
        <v>70044.975999999995</v>
      </c>
      <c r="BR40" s="77"/>
      <c r="BS40" s="77"/>
      <c r="BT40" s="77">
        <v>0.825786870437764</v>
      </c>
      <c r="BU40" s="77">
        <v>94.732714553374905</v>
      </c>
    </row>
    <row r="41" spans="1:73" x14ac:dyDescent="0.25">
      <c r="A41" s="74"/>
      <c r="B41" s="74" t="b">
        <v>0</v>
      </c>
      <c r="C41" s="74" t="s">
        <v>169</v>
      </c>
      <c r="D41" s="75">
        <v>43418.581087963001</v>
      </c>
      <c r="E41" s="76" t="s">
        <v>73</v>
      </c>
      <c r="F41" s="77" t="s">
        <v>92</v>
      </c>
      <c r="G41" s="74" t="s">
        <v>104</v>
      </c>
      <c r="H41" s="78">
        <v>904.05799999999999</v>
      </c>
      <c r="I41" s="78">
        <v>9.9880803773846694</v>
      </c>
      <c r="J41" s="78">
        <v>132.84472254958601</v>
      </c>
      <c r="K41" s="77">
        <v>24229.562999999998</v>
      </c>
      <c r="L41" s="77">
        <v>2.05459871028375</v>
      </c>
      <c r="M41" s="77">
        <v>126.975887858063</v>
      </c>
      <c r="N41" s="79">
        <v>5761279.2319999998</v>
      </c>
      <c r="O41" s="78">
        <v>0.36824316170960097</v>
      </c>
      <c r="P41" s="78" t="s">
        <v>118</v>
      </c>
      <c r="Q41" s="80">
        <v>12111.315000000001</v>
      </c>
      <c r="R41" s="80">
        <v>3.33637819770169</v>
      </c>
      <c r="S41" s="80" t="s">
        <v>118</v>
      </c>
      <c r="T41" s="78">
        <v>4475.6360000000004</v>
      </c>
      <c r="U41" s="78">
        <v>5.2751582243929596</v>
      </c>
      <c r="V41" s="78" t="s">
        <v>118</v>
      </c>
      <c r="W41" s="80">
        <v>249.286</v>
      </c>
      <c r="X41" s="80">
        <v>24.861456186922201</v>
      </c>
      <c r="Y41" s="80" t="s">
        <v>118</v>
      </c>
      <c r="Z41" s="81">
        <v>727.85299999999995</v>
      </c>
      <c r="AA41" s="81">
        <v>19.954479993666801</v>
      </c>
      <c r="AB41" s="81" t="s">
        <v>118</v>
      </c>
      <c r="AC41" s="82">
        <v>651.76</v>
      </c>
      <c r="AD41" s="82">
        <v>19.014447884953199</v>
      </c>
      <c r="AE41" s="82" t="s">
        <v>118</v>
      </c>
      <c r="AF41" s="78">
        <v>63.073</v>
      </c>
      <c r="AG41" s="78">
        <v>43.6648605955154</v>
      </c>
      <c r="AH41" s="78" t="s">
        <v>118</v>
      </c>
      <c r="AI41" s="77">
        <v>3.0030000000000001</v>
      </c>
      <c r="AJ41" s="77">
        <v>224.98285257018401</v>
      </c>
      <c r="AK41" s="77" t="s">
        <v>118</v>
      </c>
      <c r="AL41" s="78">
        <v>439.512</v>
      </c>
      <c r="AM41" s="78">
        <v>15.128069815407001</v>
      </c>
      <c r="AN41" s="78" t="s">
        <v>118</v>
      </c>
      <c r="AO41" s="77">
        <v>37.042000000000002</v>
      </c>
      <c r="AP41" s="77">
        <v>89.235802428146997</v>
      </c>
      <c r="AQ41" s="77" t="s">
        <v>118</v>
      </c>
      <c r="AR41" s="78">
        <v>339.392</v>
      </c>
      <c r="AS41" s="78">
        <v>4.8496321671629698E-2</v>
      </c>
      <c r="AU41" s="78">
        <v>43.498235900577598</v>
      </c>
      <c r="AV41" s="78" t="e">
        <f t="shared" si="0"/>
        <v>#DIV/0!</v>
      </c>
      <c r="AW41" s="77">
        <v>239.274</v>
      </c>
      <c r="AX41" s="77"/>
      <c r="AY41" s="77"/>
      <c r="AZ41" s="77">
        <v>30.522294893978099</v>
      </c>
      <c r="BA41" s="77">
        <v>4.1777754665109301E-2</v>
      </c>
      <c r="BB41" s="78">
        <v>43.048000000000002</v>
      </c>
      <c r="BC41" s="78"/>
      <c r="BD41" s="78"/>
      <c r="BE41" s="78">
        <v>82.080876494213101</v>
      </c>
      <c r="BF41" s="78">
        <v>1.9614605355557299E-2</v>
      </c>
      <c r="BG41" s="77">
        <v>1.0009999999999999</v>
      </c>
      <c r="BH41" s="77"/>
      <c r="BI41" s="77"/>
      <c r="BJ41" s="77">
        <v>316.22776601683802</v>
      </c>
      <c r="BK41" s="77">
        <v>2.2772461928356599E-3</v>
      </c>
      <c r="BL41" s="78">
        <v>52.058999999999997</v>
      </c>
      <c r="BM41" s="78"/>
      <c r="BN41" s="78"/>
      <c r="BO41" s="78">
        <v>45.147432928844601</v>
      </c>
      <c r="BP41" s="78">
        <v>1.4226211064389401E-2</v>
      </c>
      <c r="BQ41" s="77">
        <v>5.0049999999999999</v>
      </c>
      <c r="BR41" s="77"/>
      <c r="BS41" s="77"/>
      <c r="BT41" s="77">
        <v>141.42135623730999</v>
      </c>
      <c r="BU41" s="77">
        <v>6.7690398857391497E-3</v>
      </c>
    </row>
    <row r="42" spans="1:73" x14ac:dyDescent="0.25">
      <c r="A42" s="74"/>
      <c r="B42" s="74" t="b">
        <v>0</v>
      </c>
      <c r="C42" s="74" t="s">
        <v>170</v>
      </c>
      <c r="D42" s="75">
        <v>43418.584687499999</v>
      </c>
      <c r="E42" s="76" t="s">
        <v>73</v>
      </c>
      <c r="F42" s="77" t="s">
        <v>92</v>
      </c>
      <c r="G42" s="74" t="s">
        <v>171</v>
      </c>
      <c r="H42" s="78">
        <v>1226.4349999999999</v>
      </c>
      <c r="I42" s="78">
        <v>7.9554535649315996</v>
      </c>
      <c r="J42" s="78">
        <v>132.57082935869599</v>
      </c>
      <c r="K42" s="77">
        <v>29668.91</v>
      </c>
      <c r="L42" s="77">
        <v>2.35147926695219</v>
      </c>
      <c r="M42" s="77">
        <v>126.71122560760401</v>
      </c>
      <c r="N42" s="79">
        <v>5790222.3449999997</v>
      </c>
      <c r="O42" s="78">
        <v>0.518356998452974</v>
      </c>
      <c r="P42" s="78" t="s">
        <v>118</v>
      </c>
      <c r="Q42" s="80">
        <v>34046.707000000002</v>
      </c>
      <c r="R42" s="80">
        <v>2.2263176085152798</v>
      </c>
      <c r="S42" s="80" t="s">
        <v>118</v>
      </c>
      <c r="T42" s="78">
        <v>12853.212</v>
      </c>
      <c r="U42" s="78">
        <v>3.59406543891747</v>
      </c>
      <c r="V42" s="78" t="s">
        <v>118</v>
      </c>
      <c r="W42" s="80">
        <v>2270.71</v>
      </c>
      <c r="X42" s="80">
        <v>7.3984565549293597</v>
      </c>
      <c r="Y42" s="80">
        <v>5.9926495863131301E-3</v>
      </c>
      <c r="Z42" s="81">
        <v>3614.4659999999999</v>
      </c>
      <c r="AA42" s="81">
        <v>5.0528552825406496</v>
      </c>
      <c r="AB42" s="81" t="s">
        <v>118</v>
      </c>
      <c r="AC42" s="82">
        <v>1068.2429999999999</v>
      </c>
      <c r="AD42" s="82">
        <v>10.0557652116377</v>
      </c>
      <c r="AE42" s="82" t="s">
        <v>118</v>
      </c>
      <c r="AF42" s="78">
        <v>2000.3920000000001</v>
      </c>
      <c r="AG42" s="78">
        <v>9.2159830859701106</v>
      </c>
      <c r="AH42" s="78">
        <v>3.2501400972532401E-3</v>
      </c>
      <c r="AI42" s="77">
        <v>1549.846</v>
      </c>
      <c r="AJ42" s="77">
        <v>6.3871809129888799</v>
      </c>
      <c r="AK42" s="77">
        <v>1.21613509881728E-2</v>
      </c>
      <c r="AL42" s="78">
        <v>1076.2660000000001</v>
      </c>
      <c r="AM42" s="78">
        <v>12.2417451724811</v>
      </c>
      <c r="AN42" s="78" t="s">
        <v>118</v>
      </c>
      <c r="AO42" s="77">
        <v>88624.373000000007</v>
      </c>
      <c r="AP42" s="77">
        <v>1.23374911048452</v>
      </c>
      <c r="AQ42" s="77">
        <v>1.22280776996278</v>
      </c>
      <c r="AR42" s="78">
        <v>899762.01100000006</v>
      </c>
      <c r="AS42" s="78">
        <v>128.568581208067</v>
      </c>
      <c r="AT42" s="78">
        <v>4.837103428652954</v>
      </c>
      <c r="AU42" s="78">
        <v>0.51884724302905105</v>
      </c>
      <c r="AV42" s="78">
        <f t="shared" si="0"/>
        <v>132.89831725168531</v>
      </c>
      <c r="AW42" s="77">
        <v>729556.71299999999</v>
      </c>
      <c r="AX42" s="77"/>
      <c r="AY42" s="77"/>
      <c r="AZ42" s="77">
        <v>0.86326791642056</v>
      </c>
      <c r="BA42" s="77">
        <v>127.382170106228</v>
      </c>
      <c r="BB42" s="78">
        <v>214457.47</v>
      </c>
      <c r="BC42" s="78"/>
      <c r="BD42" s="78"/>
      <c r="BE42" s="78">
        <v>0.96378412253718804</v>
      </c>
      <c r="BF42" s="78">
        <v>97.716470906924101</v>
      </c>
      <c r="BG42" s="77">
        <v>41989.894999999997</v>
      </c>
      <c r="BH42" s="77"/>
      <c r="BI42" s="77"/>
      <c r="BJ42" s="77">
        <v>1.8647942098396899</v>
      </c>
      <c r="BK42" s="77">
        <v>95.525802723595604</v>
      </c>
      <c r="BL42" s="78">
        <v>357592.01400000002</v>
      </c>
      <c r="BM42" s="78"/>
      <c r="BN42" s="78"/>
      <c r="BO42" s="78">
        <v>0.91219875671804795</v>
      </c>
      <c r="BP42" s="78">
        <v>97.719500299738598</v>
      </c>
      <c r="BQ42" s="77">
        <v>70352.585999999996</v>
      </c>
      <c r="BR42" s="77"/>
      <c r="BS42" s="77"/>
      <c r="BT42" s="77">
        <v>1.4345886185315999</v>
      </c>
      <c r="BU42" s="77">
        <v>95.148743396382301</v>
      </c>
    </row>
    <row r="43" spans="1:73" x14ac:dyDescent="0.25">
      <c r="A43" s="74"/>
      <c r="B43" s="74" t="b">
        <v>0</v>
      </c>
      <c r="C43" s="74" t="s">
        <v>172</v>
      </c>
      <c r="D43" s="75">
        <v>43418.588287036997</v>
      </c>
      <c r="E43" s="76" t="s">
        <v>73</v>
      </c>
      <c r="F43" s="77" t="s">
        <v>92</v>
      </c>
      <c r="G43" s="74" t="s">
        <v>104</v>
      </c>
      <c r="H43" s="78">
        <v>1032.1969999999999</v>
      </c>
      <c r="I43" s="78">
        <v>14.649249015089399</v>
      </c>
      <c r="J43" s="78">
        <v>132.73585498277001</v>
      </c>
      <c r="K43" s="77">
        <v>27699.278999999999</v>
      </c>
      <c r="L43" s="77">
        <v>3.30439335506744</v>
      </c>
      <c r="M43" s="77">
        <v>126.807061922705</v>
      </c>
      <c r="N43" s="79">
        <v>5723243.3540000003</v>
      </c>
      <c r="O43" s="78">
        <v>0.57317562044356596</v>
      </c>
      <c r="P43" s="78" t="s">
        <v>118</v>
      </c>
      <c r="Q43" s="80">
        <v>12282.032999999999</v>
      </c>
      <c r="R43" s="80">
        <v>4.1612941131385499</v>
      </c>
      <c r="S43" s="80" t="s">
        <v>118</v>
      </c>
      <c r="T43" s="78">
        <v>4645.8789999999999</v>
      </c>
      <c r="U43" s="78">
        <v>5.5792811767208397</v>
      </c>
      <c r="V43" s="78" t="s">
        <v>118</v>
      </c>
      <c r="W43" s="80">
        <v>251.28800000000001</v>
      </c>
      <c r="X43" s="80">
        <v>25.229334673056702</v>
      </c>
      <c r="Y43" s="80" t="s">
        <v>118</v>
      </c>
      <c r="Z43" s="81">
        <v>828.95699999999999</v>
      </c>
      <c r="AA43" s="81">
        <v>14.253703674441899</v>
      </c>
      <c r="AB43" s="81" t="s">
        <v>118</v>
      </c>
      <c r="AC43" s="82">
        <v>626.72799999999995</v>
      </c>
      <c r="AD43" s="82">
        <v>20.7636325400182</v>
      </c>
      <c r="AE43" s="82" t="s">
        <v>118</v>
      </c>
      <c r="AF43" s="78">
        <v>42.046999999999997</v>
      </c>
      <c r="AG43" s="78">
        <v>79.212658660673398</v>
      </c>
      <c r="AH43" s="78" t="s">
        <v>118</v>
      </c>
      <c r="AI43" s="77">
        <v>2.0019999999999998</v>
      </c>
      <c r="AJ43" s="77">
        <v>210.81851067789199</v>
      </c>
      <c r="AK43" s="77" t="s">
        <v>118</v>
      </c>
      <c r="AL43" s="78">
        <v>466.54500000000002</v>
      </c>
      <c r="AM43" s="78">
        <v>17.527919835349799</v>
      </c>
      <c r="AN43" s="78" t="s">
        <v>118</v>
      </c>
      <c r="AO43" s="77">
        <v>16.018000000000001</v>
      </c>
      <c r="AP43" s="77">
        <v>107.049681481658</v>
      </c>
      <c r="AQ43" s="77" t="s">
        <v>118</v>
      </c>
      <c r="AR43" s="78">
        <v>338.39299999999997</v>
      </c>
      <c r="AS43" s="78">
        <v>4.8353572799087197E-2</v>
      </c>
      <c r="AU43" s="78">
        <v>21.462200341324198</v>
      </c>
      <c r="AV43" s="78" t="e">
        <f t="shared" si="0"/>
        <v>#DIV/0!</v>
      </c>
      <c r="AW43" s="77">
        <v>221.255</v>
      </c>
      <c r="AX43" s="77"/>
      <c r="AY43" s="77"/>
      <c r="AZ43" s="77">
        <v>32.028842378847301</v>
      </c>
      <c r="BA43" s="77">
        <v>3.8631598537361998E-2</v>
      </c>
      <c r="BB43" s="78">
        <v>28.032</v>
      </c>
      <c r="BC43" s="78"/>
      <c r="BD43" s="78"/>
      <c r="BE43" s="78">
        <v>78.612126689150202</v>
      </c>
      <c r="BF43" s="78">
        <v>1.27726402463989E-2</v>
      </c>
      <c r="BG43" s="77">
        <v>2.0019999999999998</v>
      </c>
      <c r="BH43" s="77"/>
      <c r="BI43" s="77"/>
      <c r="BJ43" s="77">
        <v>210.81851067789199</v>
      </c>
      <c r="BK43" s="77">
        <v>4.5544923856713198E-3</v>
      </c>
      <c r="BL43" s="78">
        <v>63.072000000000003</v>
      </c>
      <c r="BM43" s="78"/>
      <c r="BN43" s="78"/>
      <c r="BO43" s="78">
        <v>60.352124705529697</v>
      </c>
      <c r="BP43" s="78">
        <v>1.7235743757144199E-2</v>
      </c>
      <c r="BQ43" s="77">
        <v>6.0060000000000002</v>
      </c>
      <c r="BR43" s="77"/>
      <c r="BS43" s="77"/>
      <c r="BT43" s="77">
        <v>161.01529717988299</v>
      </c>
      <c r="BU43" s="77">
        <v>8.1228478628869796E-3</v>
      </c>
    </row>
    <row r="44" spans="1:73" x14ac:dyDescent="0.25">
      <c r="A44" s="74"/>
      <c r="B44" s="74" t="b">
        <v>0</v>
      </c>
      <c r="C44" s="74" t="s">
        <v>173</v>
      </c>
      <c r="D44" s="75">
        <v>43418.591886574097</v>
      </c>
      <c r="E44" s="76" t="s">
        <v>73</v>
      </c>
      <c r="F44" s="77" t="s">
        <v>92</v>
      </c>
      <c r="G44" s="74" t="s">
        <v>174</v>
      </c>
      <c r="H44" s="78">
        <v>2396.87</v>
      </c>
      <c r="I44" s="78">
        <v>6.3576309885675304</v>
      </c>
      <c r="J44" s="78">
        <v>131.57642164078101</v>
      </c>
      <c r="K44" s="77">
        <v>51731.112999999998</v>
      </c>
      <c r="L44" s="77">
        <v>1.6694593991348099</v>
      </c>
      <c r="M44" s="77">
        <v>125.63774522548201</v>
      </c>
      <c r="N44" s="79">
        <v>5848815.4550000001</v>
      </c>
      <c r="O44" s="78">
        <v>0.40431452992531802</v>
      </c>
      <c r="P44" s="78" t="s">
        <v>118</v>
      </c>
      <c r="Q44" s="80">
        <v>32049.58</v>
      </c>
      <c r="R44" s="80">
        <v>1.1974500778147099</v>
      </c>
      <c r="S44" s="80" t="s">
        <v>118</v>
      </c>
      <c r="T44" s="78">
        <v>12012.705</v>
      </c>
      <c r="U44" s="78">
        <v>5.3920116650455796</v>
      </c>
      <c r="V44" s="78" t="s">
        <v>118</v>
      </c>
      <c r="W44" s="80">
        <v>1217.422</v>
      </c>
      <c r="X44" s="80">
        <v>9.6318826225381606</v>
      </c>
      <c r="Y44" s="80" t="s">
        <v>118</v>
      </c>
      <c r="Z44" s="81">
        <v>3430.223</v>
      </c>
      <c r="AA44" s="81">
        <v>4.5647780031224903</v>
      </c>
      <c r="AB44" s="81" t="s">
        <v>118</v>
      </c>
      <c r="AC44" s="82">
        <v>3306.08</v>
      </c>
      <c r="AD44" s="82">
        <v>9.8146368774184491</v>
      </c>
      <c r="AE44" s="82" t="s">
        <v>118</v>
      </c>
      <c r="AF44" s="78">
        <v>1160.3610000000001</v>
      </c>
      <c r="AG44" s="78">
        <v>13.1959351740351</v>
      </c>
      <c r="AH44" s="78" t="s">
        <v>118</v>
      </c>
      <c r="AI44" s="77">
        <v>667.77700000000004</v>
      </c>
      <c r="AJ44" s="77">
        <v>12.2423488681892</v>
      </c>
      <c r="AK44" s="77">
        <v>5.1550616897930797E-4</v>
      </c>
      <c r="AL44" s="78">
        <v>1014.193</v>
      </c>
      <c r="AM44" s="78">
        <v>11.466425824436101</v>
      </c>
      <c r="AN44" s="78" t="s">
        <v>118</v>
      </c>
      <c r="AO44" s="77">
        <v>30102.863000000001</v>
      </c>
      <c r="AP44" s="77">
        <v>2.0885780448608999</v>
      </c>
      <c r="AQ44" s="77">
        <v>0.33498310684775101</v>
      </c>
      <c r="AR44" s="78">
        <v>910880.54500000004</v>
      </c>
      <c r="AS44" s="78">
        <v>130.157328147833</v>
      </c>
      <c r="AT44" s="78">
        <v>4.8699382157335283</v>
      </c>
      <c r="AU44" s="78">
        <v>0.44465650480063201</v>
      </c>
      <c r="AV44" s="78">
        <f t="shared" si="0"/>
        <v>133.63344911371553</v>
      </c>
      <c r="AW44" s="77">
        <v>737118.37399999995</v>
      </c>
      <c r="AX44" s="77"/>
      <c r="AY44" s="77"/>
      <c r="AZ44" s="77">
        <v>0.80626531118818701</v>
      </c>
      <c r="BA44" s="77">
        <v>128.7024523689</v>
      </c>
      <c r="BB44" s="78">
        <v>217293.28899999999</v>
      </c>
      <c r="BC44" s="78"/>
      <c r="BD44" s="78"/>
      <c r="BE44" s="78">
        <v>0.63596455205067703</v>
      </c>
      <c r="BF44" s="78">
        <v>99.008597615360998</v>
      </c>
      <c r="BG44" s="77">
        <v>42107.633000000002</v>
      </c>
      <c r="BH44" s="77"/>
      <c r="BI44" s="77"/>
      <c r="BJ44" s="77">
        <v>1.8531691750566199</v>
      </c>
      <c r="BK44" s="77">
        <v>95.793653285285998</v>
      </c>
      <c r="BL44" s="78">
        <v>362823.27399999998</v>
      </c>
      <c r="BM44" s="78"/>
      <c r="BN44" s="78"/>
      <c r="BO44" s="78">
        <v>0.94075815769850102</v>
      </c>
      <c r="BP44" s="78">
        <v>99.149051556825697</v>
      </c>
      <c r="BQ44" s="77">
        <v>70346.774999999994</v>
      </c>
      <c r="BR44" s="77"/>
      <c r="BS44" s="77"/>
      <c r="BT44" s="77">
        <v>1.6230353148911201</v>
      </c>
      <c r="BU44" s="77">
        <v>95.140884277346203</v>
      </c>
    </row>
    <row r="45" spans="1:73" x14ac:dyDescent="0.25">
      <c r="A45" s="74"/>
      <c r="B45" s="74" t="b">
        <v>0</v>
      </c>
      <c r="C45" s="74" t="s">
        <v>175</v>
      </c>
      <c r="D45" s="75">
        <v>43418.595474537004</v>
      </c>
      <c r="E45" s="76" t="s">
        <v>73</v>
      </c>
      <c r="F45" s="77" t="s">
        <v>92</v>
      </c>
      <c r="G45" s="74" t="s">
        <v>104</v>
      </c>
      <c r="H45" s="78">
        <v>968.12699999999995</v>
      </c>
      <c r="I45" s="78">
        <v>15.775314101121101</v>
      </c>
      <c r="J45" s="78">
        <v>132.79028919097999</v>
      </c>
      <c r="K45" s="77">
        <v>26249.564999999999</v>
      </c>
      <c r="L45" s="77">
        <v>1.85595864887916</v>
      </c>
      <c r="M45" s="77">
        <v>126.87760064173899</v>
      </c>
      <c r="N45" s="79">
        <v>5815646.8020000001</v>
      </c>
      <c r="O45" s="78">
        <v>0.57564790205785199</v>
      </c>
      <c r="P45" s="78" t="s">
        <v>118</v>
      </c>
      <c r="Q45" s="80">
        <v>12293.014999999999</v>
      </c>
      <c r="R45" s="80">
        <v>3.6738670800472599</v>
      </c>
      <c r="S45" s="80" t="s">
        <v>118</v>
      </c>
      <c r="T45" s="78">
        <v>4695.9470000000001</v>
      </c>
      <c r="U45" s="78">
        <v>3.9528331017982299</v>
      </c>
      <c r="V45" s="78" t="s">
        <v>118</v>
      </c>
      <c r="W45" s="80">
        <v>259.29500000000002</v>
      </c>
      <c r="X45" s="80">
        <v>30.098476300502199</v>
      </c>
      <c r="Y45" s="80" t="s">
        <v>118</v>
      </c>
      <c r="Z45" s="81">
        <v>788.91399999999999</v>
      </c>
      <c r="AA45" s="81">
        <v>17.470015045819899</v>
      </c>
      <c r="AB45" s="81" t="s">
        <v>118</v>
      </c>
      <c r="AC45" s="82">
        <v>570.66300000000001</v>
      </c>
      <c r="AD45" s="82">
        <v>17.230144896495599</v>
      </c>
      <c r="AE45" s="82" t="s">
        <v>118</v>
      </c>
      <c r="AF45" s="78">
        <v>61.072000000000003</v>
      </c>
      <c r="AG45" s="78">
        <v>30.374188119755701</v>
      </c>
      <c r="AH45" s="78" t="s">
        <v>118</v>
      </c>
      <c r="AI45" s="77">
        <v>1.0009999999999999</v>
      </c>
      <c r="AJ45" s="77">
        <v>316.22776601683802</v>
      </c>
      <c r="AK45" s="77" t="s">
        <v>118</v>
      </c>
      <c r="AL45" s="78">
        <v>452.524</v>
      </c>
      <c r="AM45" s="78">
        <v>15.0354375413577</v>
      </c>
      <c r="AN45" s="78" t="s">
        <v>118</v>
      </c>
      <c r="AO45" s="77">
        <v>6.0060000000000002</v>
      </c>
      <c r="AP45" s="77">
        <v>140.54567378526099</v>
      </c>
      <c r="AQ45" s="77" t="s">
        <v>118</v>
      </c>
      <c r="AR45" s="78">
        <v>305.346</v>
      </c>
      <c r="AS45" s="78">
        <v>4.3631428664038803E-2</v>
      </c>
      <c r="AU45" s="78">
        <v>27.356099824807899</v>
      </c>
      <c r="AV45" s="78" t="e">
        <f t="shared" si="0"/>
        <v>#DIV/0!</v>
      </c>
      <c r="AW45" s="77">
        <v>179.20500000000001</v>
      </c>
      <c r="AX45" s="77"/>
      <c r="AY45" s="77"/>
      <c r="AZ45" s="77">
        <v>24.487078649795599</v>
      </c>
      <c r="BA45" s="77">
        <v>3.1289578160439098E-2</v>
      </c>
      <c r="BB45" s="78">
        <v>38.040999999999997</v>
      </c>
      <c r="BC45" s="78"/>
      <c r="BD45" s="78"/>
      <c r="BE45" s="78">
        <v>102.155804248251</v>
      </c>
      <c r="BF45" s="78">
        <v>1.7333190910861301E-2</v>
      </c>
      <c r="BG45" s="77">
        <v>0</v>
      </c>
      <c r="BH45" s="77"/>
      <c r="BI45" s="77"/>
      <c r="BJ45" s="77" t="s">
        <v>105</v>
      </c>
      <c r="BK45" s="77">
        <v>0</v>
      </c>
      <c r="BL45" s="78">
        <v>47.054000000000002</v>
      </c>
      <c r="BM45" s="78"/>
      <c r="BN45" s="78"/>
      <c r="BO45" s="78">
        <v>73.7404484375799</v>
      </c>
      <c r="BP45" s="78">
        <v>1.28584900867051E-2</v>
      </c>
      <c r="BQ45" s="77">
        <v>7.0069999999999997</v>
      </c>
      <c r="BR45" s="77"/>
      <c r="BS45" s="77"/>
      <c r="BT45" s="77">
        <v>117.61037176408099</v>
      </c>
      <c r="BU45" s="77">
        <v>9.4766558400348096E-3</v>
      </c>
    </row>
    <row r="46" spans="1:73" x14ac:dyDescent="0.25">
      <c r="A46" s="74"/>
      <c r="B46" s="74" t="b">
        <v>0</v>
      </c>
      <c r="C46" s="74" t="s">
        <v>176</v>
      </c>
      <c r="D46" s="75">
        <v>43418.599074074104</v>
      </c>
      <c r="E46" s="76" t="s">
        <v>73</v>
      </c>
      <c r="F46" s="77" t="s">
        <v>92</v>
      </c>
      <c r="G46" s="74" t="s">
        <v>177</v>
      </c>
      <c r="H46" s="78">
        <v>1425.6859999999999</v>
      </c>
      <c r="I46" s="78">
        <v>13.243545820802501</v>
      </c>
      <c r="J46" s="78">
        <v>132.401544663517</v>
      </c>
      <c r="K46" s="77">
        <v>33360.557000000001</v>
      </c>
      <c r="L46" s="77">
        <v>2.14806810197173</v>
      </c>
      <c r="M46" s="77">
        <v>126.53160117788499</v>
      </c>
      <c r="N46" s="79">
        <v>5900865.3439999996</v>
      </c>
      <c r="O46" s="78">
        <v>0.55951296967670805</v>
      </c>
      <c r="P46" s="78" t="s">
        <v>118</v>
      </c>
      <c r="Q46" s="80">
        <v>37555.411</v>
      </c>
      <c r="R46" s="80">
        <v>2.1853979732044801</v>
      </c>
      <c r="S46" s="80" t="s">
        <v>118</v>
      </c>
      <c r="T46" s="78">
        <v>13914.61</v>
      </c>
      <c r="U46" s="78">
        <v>4.1313870063204803</v>
      </c>
      <c r="V46" s="78" t="s">
        <v>118</v>
      </c>
      <c r="W46" s="80">
        <v>922.06700000000001</v>
      </c>
      <c r="X46" s="80">
        <v>11.495489484862601</v>
      </c>
      <c r="Y46" s="80" t="s">
        <v>118</v>
      </c>
      <c r="Z46" s="81">
        <v>3531.373</v>
      </c>
      <c r="AA46" s="81">
        <v>7.1663548049121504</v>
      </c>
      <c r="AB46" s="81" t="s">
        <v>118</v>
      </c>
      <c r="AC46" s="82">
        <v>2357.8249999999998</v>
      </c>
      <c r="AD46" s="82">
        <v>7.7381172468200798</v>
      </c>
      <c r="AE46" s="82" t="s">
        <v>118</v>
      </c>
      <c r="AF46" s="78">
        <v>826.96600000000001</v>
      </c>
      <c r="AG46" s="78">
        <v>10.8465022309245</v>
      </c>
      <c r="AH46" s="78" t="s">
        <v>118</v>
      </c>
      <c r="AI46" s="77">
        <v>446.51799999999997</v>
      </c>
      <c r="AJ46" s="77">
        <v>12.952895392994</v>
      </c>
      <c r="AK46" s="77" t="s">
        <v>118</v>
      </c>
      <c r="AL46" s="78">
        <v>1625.951</v>
      </c>
      <c r="AM46" s="78">
        <v>14.469581802794099</v>
      </c>
      <c r="AN46" s="78" t="s">
        <v>118</v>
      </c>
      <c r="AO46" s="77">
        <v>10566.263999999999</v>
      </c>
      <c r="AP46" s="77">
        <v>6.6032891591737704</v>
      </c>
      <c r="AQ46" s="77">
        <v>3.8595087714470101E-2</v>
      </c>
      <c r="AR46" s="78">
        <v>924403.72</v>
      </c>
      <c r="AS46" s="78">
        <v>132.08967848261301</v>
      </c>
      <c r="AT46" s="78">
        <v>4.8862977200555884</v>
      </c>
      <c r="AU46" s="78">
        <v>0.79270772600915596</v>
      </c>
      <c r="AV46" s="78">
        <f t="shared" si="0"/>
        <v>135.16335480383941</v>
      </c>
      <c r="AW46" s="77">
        <v>744982.07799999998</v>
      </c>
      <c r="AX46" s="77"/>
      <c r="AY46" s="77"/>
      <c r="AZ46" s="77">
        <v>0.67616882806495304</v>
      </c>
      <c r="BA46" s="77">
        <v>130.07547198854601</v>
      </c>
      <c r="BB46" s="78">
        <v>221291.89499999999</v>
      </c>
      <c r="BC46" s="78"/>
      <c r="BD46" s="78"/>
      <c r="BE46" s="78">
        <v>1.1647056514830101</v>
      </c>
      <c r="BF46" s="78">
        <v>100.83054239008599</v>
      </c>
      <c r="BG46" s="77">
        <v>42660.705999999998</v>
      </c>
      <c r="BH46" s="77"/>
      <c r="BI46" s="77"/>
      <c r="BJ46" s="77">
        <v>1.72304577772679</v>
      </c>
      <c r="BK46" s="77">
        <v>97.051878443737706</v>
      </c>
      <c r="BL46" s="78">
        <v>365845.799</v>
      </c>
      <c r="BM46" s="78"/>
      <c r="BN46" s="78"/>
      <c r="BO46" s="78">
        <v>1.01588781253545</v>
      </c>
      <c r="BP46" s="78">
        <v>99.975019758239299</v>
      </c>
      <c r="BQ46" s="77">
        <v>72061.702999999994</v>
      </c>
      <c r="BR46" s="77"/>
      <c r="BS46" s="77"/>
      <c r="BT46" s="77">
        <v>1.4292317487661701</v>
      </c>
      <c r="BU46" s="77">
        <v>97.460248120137607</v>
      </c>
    </row>
    <row r="47" spans="1:73" x14ac:dyDescent="0.25">
      <c r="A47" s="74"/>
      <c r="B47" s="74" t="b">
        <v>0</v>
      </c>
      <c r="C47" s="74" t="s">
        <v>178</v>
      </c>
      <c r="D47" s="75">
        <v>43418.602662037003</v>
      </c>
      <c r="E47" s="76" t="s">
        <v>73</v>
      </c>
      <c r="F47" s="77" t="s">
        <v>92</v>
      </c>
      <c r="G47" s="74" t="s">
        <v>104</v>
      </c>
      <c r="H47" s="78">
        <v>1022.193</v>
      </c>
      <c r="I47" s="78">
        <v>10.1210161951388</v>
      </c>
      <c r="J47" s="78">
        <v>132.74435443366599</v>
      </c>
      <c r="K47" s="77">
        <v>26619.84</v>
      </c>
      <c r="L47" s="77">
        <v>1.72562417289301</v>
      </c>
      <c r="M47" s="77">
        <v>126.85958417491101</v>
      </c>
      <c r="N47" s="79">
        <v>5766527.8569999998</v>
      </c>
      <c r="O47" s="78">
        <v>0.46873946157790602</v>
      </c>
      <c r="P47" s="78" t="s">
        <v>118</v>
      </c>
      <c r="Q47" s="80">
        <v>12283.058999999999</v>
      </c>
      <c r="R47" s="80">
        <v>2.56870394259834</v>
      </c>
      <c r="S47" s="80" t="s">
        <v>118</v>
      </c>
      <c r="T47" s="78">
        <v>4646.8590000000004</v>
      </c>
      <c r="U47" s="78">
        <v>6.0187192049753504</v>
      </c>
      <c r="V47" s="78" t="s">
        <v>118</v>
      </c>
      <c r="W47" s="80">
        <v>251.286</v>
      </c>
      <c r="X47" s="80">
        <v>25.158447730539901</v>
      </c>
      <c r="Y47" s="80" t="s">
        <v>118</v>
      </c>
      <c r="Z47" s="81">
        <v>848.98599999999999</v>
      </c>
      <c r="AA47" s="81">
        <v>14.821738443167099</v>
      </c>
      <c r="AB47" s="81" t="s">
        <v>118</v>
      </c>
      <c r="AC47" s="82">
        <v>600.69299999999998</v>
      </c>
      <c r="AD47" s="82">
        <v>13.3572787472895</v>
      </c>
      <c r="AE47" s="82" t="s">
        <v>118</v>
      </c>
      <c r="AF47" s="78">
        <v>49.058</v>
      </c>
      <c r="AG47" s="78">
        <v>53.085392916084402</v>
      </c>
      <c r="AH47" s="78" t="s">
        <v>118</v>
      </c>
      <c r="AI47" s="77">
        <v>5.0049999999999999</v>
      </c>
      <c r="AJ47" s="77">
        <v>141.42135623730999</v>
      </c>
      <c r="AK47" s="77" t="s">
        <v>118</v>
      </c>
      <c r="AL47" s="78">
        <v>451.524</v>
      </c>
      <c r="AM47" s="78">
        <v>16.7394475715179</v>
      </c>
      <c r="AN47" s="78" t="s">
        <v>118</v>
      </c>
      <c r="AO47" s="77">
        <v>5.0049999999999999</v>
      </c>
      <c r="AP47" s="77">
        <v>169.967317119759</v>
      </c>
      <c r="AQ47" s="77" t="s">
        <v>118</v>
      </c>
      <c r="AR47" s="78">
        <v>326.37299999999999</v>
      </c>
      <c r="AS47" s="78">
        <v>4.6636013792118902E-2</v>
      </c>
      <c r="AU47" s="78">
        <v>18.130219749627599</v>
      </c>
      <c r="AV47" s="78" t="e">
        <f t="shared" si="0"/>
        <v>#DIV/0!</v>
      </c>
      <c r="AW47" s="77">
        <v>204.23099999999999</v>
      </c>
      <c r="AX47" s="77"/>
      <c r="AY47" s="77"/>
      <c r="AZ47" s="77">
        <v>23.129971182441601</v>
      </c>
      <c r="BA47" s="77">
        <v>3.5659171548141202E-2</v>
      </c>
      <c r="BB47" s="78">
        <v>31.035</v>
      </c>
      <c r="BC47" s="78"/>
      <c r="BD47" s="78"/>
      <c r="BE47" s="78">
        <v>51.461792331830203</v>
      </c>
      <c r="BF47" s="78">
        <v>1.4140942139233399E-2</v>
      </c>
      <c r="BG47" s="77">
        <v>3.0030000000000001</v>
      </c>
      <c r="BH47" s="77"/>
      <c r="BI47" s="77"/>
      <c r="BJ47" s="77">
        <v>161.01529717988299</v>
      </c>
      <c r="BK47" s="77">
        <v>6.8317385785069797E-3</v>
      </c>
      <c r="BL47" s="78">
        <v>43.048000000000002</v>
      </c>
      <c r="BM47" s="78"/>
      <c r="BN47" s="78"/>
      <c r="BO47" s="78">
        <v>67.624852956169804</v>
      </c>
      <c r="BP47" s="78">
        <v>1.17637667627084E-2</v>
      </c>
      <c r="BQ47" s="77">
        <v>2.0019999999999998</v>
      </c>
      <c r="BR47" s="77"/>
      <c r="BS47" s="77"/>
      <c r="BT47" s="77">
        <v>316.22776601683802</v>
      </c>
      <c r="BU47" s="77">
        <v>2.7076159542956599E-3</v>
      </c>
    </row>
    <row r="48" spans="1:73" x14ac:dyDescent="0.25">
      <c r="A48" s="74"/>
      <c r="B48" s="74" t="b">
        <v>0</v>
      </c>
      <c r="C48" s="74" t="s">
        <v>179</v>
      </c>
      <c r="D48" s="75">
        <v>43418.606261574103</v>
      </c>
      <c r="E48" s="76" t="s">
        <v>73</v>
      </c>
      <c r="F48" s="77" t="s">
        <v>92</v>
      </c>
      <c r="G48" s="74" t="s">
        <v>180</v>
      </c>
      <c r="H48" s="78">
        <v>1093.2750000000001</v>
      </c>
      <c r="I48" s="78">
        <v>10.3680551521082</v>
      </c>
      <c r="J48" s="78">
        <v>132.68396279346001</v>
      </c>
      <c r="K48" s="77">
        <v>28837.383999999998</v>
      </c>
      <c r="L48" s="77">
        <v>3.0275590093805</v>
      </c>
      <c r="M48" s="77">
        <v>126.751685159546</v>
      </c>
      <c r="N48" s="79">
        <v>5807804.21</v>
      </c>
      <c r="O48" s="78">
        <v>0.38441600702880702</v>
      </c>
      <c r="P48" s="78" t="s">
        <v>118</v>
      </c>
      <c r="Q48" s="80">
        <v>26952.621999999999</v>
      </c>
      <c r="R48" s="80">
        <v>2.03084499227983</v>
      </c>
      <c r="S48" s="80" t="s">
        <v>118</v>
      </c>
      <c r="T48" s="78">
        <v>10230.587</v>
      </c>
      <c r="U48" s="78">
        <v>2.8078136373076501</v>
      </c>
      <c r="V48" s="78" t="s">
        <v>118</v>
      </c>
      <c r="W48" s="80">
        <v>728.84699999999998</v>
      </c>
      <c r="X48" s="80">
        <v>8.6586983396107602</v>
      </c>
      <c r="Y48" s="80" t="s">
        <v>118</v>
      </c>
      <c r="Z48" s="81">
        <v>3377.1550000000002</v>
      </c>
      <c r="AA48" s="81">
        <v>8.6910178691731002</v>
      </c>
      <c r="AB48" s="81" t="s">
        <v>118</v>
      </c>
      <c r="AC48" s="82">
        <v>2502.0320000000002</v>
      </c>
      <c r="AD48" s="82">
        <v>6.6064612583991202</v>
      </c>
      <c r="AE48" s="82" t="s">
        <v>118</v>
      </c>
      <c r="AF48" s="78">
        <v>540.62400000000002</v>
      </c>
      <c r="AG48" s="78">
        <v>9.4829480013350391</v>
      </c>
      <c r="AH48" s="78" t="s">
        <v>118</v>
      </c>
      <c r="AI48" s="77">
        <v>310.35899999999998</v>
      </c>
      <c r="AJ48" s="77">
        <v>26.731161498139802</v>
      </c>
      <c r="AK48" s="77" t="s">
        <v>118</v>
      </c>
      <c r="AL48" s="78">
        <v>1063.252</v>
      </c>
      <c r="AM48" s="78">
        <v>11.826656505090501</v>
      </c>
      <c r="AN48" s="78" t="s">
        <v>118</v>
      </c>
      <c r="AO48" s="77">
        <v>4206.3909999999996</v>
      </c>
      <c r="AP48" s="77">
        <v>8.1148377394445799</v>
      </c>
      <c r="AQ48" s="77" t="s">
        <v>118</v>
      </c>
      <c r="AR48" s="78">
        <v>910596.67700000003</v>
      </c>
      <c r="AS48" s="78">
        <v>130.116765748483</v>
      </c>
      <c r="AT48" s="78">
        <v>4.8648595308813771</v>
      </c>
      <c r="AU48" s="78">
        <v>0.82734677477021201</v>
      </c>
      <c r="AV48" s="78">
        <f t="shared" si="0"/>
        <v>133.73126697957244</v>
      </c>
      <c r="AW48" s="77">
        <v>735245.48699999996</v>
      </c>
      <c r="AX48" s="77"/>
      <c r="AY48" s="77"/>
      <c r="AZ48" s="77">
        <v>0.54969652202821695</v>
      </c>
      <c r="BA48" s="77">
        <v>128.37544227335499</v>
      </c>
      <c r="BB48" s="78">
        <v>217027.69399999999</v>
      </c>
      <c r="BC48" s="78"/>
      <c r="BD48" s="78"/>
      <c r="BE48" s="78">
        <v>0.79992129932983103</v>
      </c>
      <c r="BF48" s="78">
        <v>98.887580585315305</v>
      </c>
      <c r="BG48" s="77">
        <v>42399.654999999999</v>
      </c>
      <c r="BH48" s="77"/>
      <c r="BI48" s="77"/>
      <c r="BJ48" s="77">
        <v>2.1327622427658501</v>
      </c>
      <c r="BK48" s="77">
        <v>96.457994931364098</v>
      </c>
      <c r="BL48" s="78">
        <v>362227.37400000001</v>
      </c>
      <c r="BM48" s="78"/>
      <c r="BN48" s="78"/>
      <c r="BO48" s="78">
        <v>0.80749508128624903</v>
      </c>
      <c r="BP48" s="78">
        <v>98.986209412849206</v>
      </c>
      <c r="BQ48" s="77">
        <v>70118.979000000007</v>
      </c>
      <c r="BR48" s="77"/>
      <c r="BS48" s="77"/>
      <c r="BT48" s="77">
        <v>2.0523507671407302</v>
      </c>
      <c r="BU48" s="77">
        <v>94.8328003193418</v>
      </c>
    </row>
    <row r="49" spans="1:73" x14ac:dyDescent="0.25">
      <c r="A49" s="74"/>
      <c r="B49" s="74" t="b">
        <v>0</v>
      </c>
      <c r="C49" s="74" t="s">
        <v>181</v>
      </c>
      <c r="D49" s="75">
        <v>43418.609849537002</v>
      </c>
      <c r="E49" s="76" t="s">
        <v>73</v>
      </c>
      <c r="F49" s="77" t="s">
        <v>92</v>
      </c>
      <c r="G49" s="74" t="s">
        <v>104</v>
      </c>
      <c r="H49" s="78">
        <v>882.02599999999995</v>
      </c>
      <c r="I49" s="78">
        <v>12.6565370143989</v>
      </c>
      <c r="J49" s="78">
        <v>132.86344105239999</v>
      </c>
      <c r="K49" s="77">
        <v>26437.21</v>
      </c>
      <c r="L49" s="77">
        <v>1.7253743942970801</v>
      </c>
      <c r="M49" s="77">
        <v>126.868470400924</v>
      </c>
      <c r="N49" s="79">
        <v>5738639.7189999996</v>
      </c>
      <c r="O49" s="78">
        <v>0.422912322197249</v>
      </c>
      <c r="P49" s="78" t="s">
        <v>118</v>
      </c>
      <c r="Q49" s="80">
        <v>12171.364</v>
      </c>
      <c r="R49" s="80">
        <v>3.7539856269318399</v>
      </c>
      <c r="S49" s="80" t="s">
        <v>118</v>
      </c>
      <c r="T49" s="78">
        <v>4694.9399999999996</v>
      </c>
      <c r="U49" s="78">
        <v>5.0323085830204199</v>
      </c>
      <c r="V49" s="78" t="s">
        <v>118</v>
      </c>
      <c r="W49" s="80">
        <v>270.31</v>
      </c>
      <c r="X49" s="80">
        <v>15.9075780250874</v>
      </c>
      <c r="Y49" s="80" t="s">
        <v>118</v>
      </c>
      <c r="Z49" s="81">
        <v>837.96799999999996</v>
      </c>
      <c r="AA49" s="81">
        <v>15.0713699661751</v>
      </c>
      <c r="AB49" s="81" t="s">
        <v>118</v>
      </c>
      <c r="AC49" s="82">
        <v>623.721</v>
      </c>
      <c r="AD49" s="82">
        <v>12.388175468434699</v>
      </c>
      <c r="AE49" s="82" t="s">
        <v>118</v>
      </c>
      <c r="AF49" s="78">
        <v>43.05</v>
      </c>
      <c r="AG49" s="78">
        <v>39.605727193370299</v>
      </c>
      <c r="AH49" s="78" t="s">
        <v>118</v>
      </c>
      <c r="AI49" s="77">
        <v>2.0019999999999998</v>
      </c>
      <c r="AJ49" s="77">
        <v>210.81851067789199</v>
      </c>
      <c r="AK49" s="77" t="s">
        <v>118</v>
      </c>
      <c r="AL49" s="78">
        <v>472.548</v>
      </c>
      <c r="AM49" s="78">
        <v>9.0877589037734907</v>
      </c>
      <c r="AN49" s="78" t="s">
        <v>118</v>
      </c>
      <c r="AO49" s="77">
        <v>7.0069999999999997</v>
      </c>
      <c r="AP49" s="77">
        <v>135.52618543578799</v>
      </c>
      <c r="AQ49" s="77" t="s">
        <v>118</v>
      </c>
      <c r="AR49" s="78">
        <v>323.37200000000001</v>
      </c>
      <c r="AS49" s="78">
        <v>4.6207195607433998E-2</v>
      </c>
      <c r="AU49" s="78">
        <v>39.7303534963348</v>
      </c>
      <c r="AV49" s="78" t="e">
        <f t="shared" si="0"/>
        <v>#DIV/0!</v>
      </c>
      <c r="AW49" s="77">
        <v>229.262</v>
      </c>
      <c r="AX49" s="77"/>
      <c r="AY49" s="77"/>
      <c r="AZ49" s="77">
        <v>20.215769107342801</v>
      </c>
      <c r="BA49" s="77">
        <v>4.0029637946589598E-2</v>
      </c>
      <c r="BB49" s="78">
        <v>26.029</v>
      </c>
      <c r="BC49" s="78"/>
      <c r="BD49" s="78"/>
      <c r="BE49" s="78">
        <v>81.493569565192303</v>
      </c>
      <c r="BF49" s="78">
        <v>1.1859983339523299E-2</v>
      </c>
      <c r="BG49" s="77">
        <v>4.0039999999999996</v>
      </c>
      <c r="BH49" s="77"/>
      <c r="BI49" s="77"/>
      <c r="BJ49" s="77">
        <v>174.80147469502501</v>
      </c>
      <c r="BK49" s="77">
        <v>9.1089847713426396E-3</v>
      </c>
      <c r="BL49" s="78">
        <v>35.039000000000001</v>
      </c>
      <c r="BM49" s="78"/>
      <c r="BN49" s="78"/>
      <c r="BO49" s="78">
        <v>105.410974524029</v>
      </c>
      <c r="BP49" s="78">
        <v>9.57513992748882E-3</v>
      </c>
      <c r="BQ49" s="77">
        <v>8.0079999999999991</v>
      </c>
      <c r="BR49" s="77"/>
      <c r="BS49" s="77"/>
      <c r="BT49" s="77">
        <v>98.601329718326994</v>
      </c>
      <c r="BU49" s="77">
        <v>1.08304638171826E-2</v>
      </c>
    </row>
    <row r="50" spans="1:73" x14ac:dyDescent="0.25">
      <c r="A50" s="74"/>
      <c r="B50" s="74" t="b">
        <v>0</v>
      </c>
      <c r="C50" s="74" t="s">
        <v>182</v>
      </c>
      <c r="D50" s="75">
        <v>43418.613437499997</v>
      </c>
      <c r="E50" s="76" t="s">
        <v>73</v>
      </c>
      <c r="F50" s="77" t="s">
        <v>92</v>
      </c>
      <c r="G50" s="74" t="s">
        <v>183</v>
      </c>
      <c r="H50" s="78">
        <v>1299.529</v>
      </c>
      <c r="I50" s="78">
        <v>16.563330340705502</v>
      </c>
      <c r="J50" s="78">
        <v>132.50872831273199</v>
      </c>
      <c r="K50" s="77">
        <v>30203.171999999999</v>
      </c>
      <c r="L50" s="77">
        <v>1.8056429875553199</v>
      </c>
      <c r="M50" s="77">
        <v>126.685230027022</v>
      </c>
      <c r="N50" s="79">
        <v>5773240.3959999997</v>
      </c>
      <c r="O50" s="78">
        <v>0.47943441387112301</v>
      </c>
      <c r="P50" s="78" t="s">
        <v>118</v>
      </c>
      <c r="Q50" s="80">
        <v>27744.713</v>
      </c>
      <c r="R50" s="80">
        <v>2.9432846352614002</v>
      </c>
      <c r="S50" s="80" t="s">
        <v>118</v>
      </c>
      <c r="T50" s="78">
        <v>10572.154</v>
      </c>
      <c r="U50" s="78">
        <v>3.7026233376278599</v>
      </c>
      <c r="V50" s="78" t="s">
        <v>118</v>
      </c>
      <c r="W50" s="80">
        <v>678.78599999999994</v>
      </c>
      <c r="X50" s="80">
        <v>14.0233527564071</v>
      </c>
      <c r="Y50" s="80" t="s">
        <v>118</v>
      </c>
      <c r="Z50" s="81">
        <v>3336.07</v>
      </c>
      <c r="AA50" s="81">
        <v>7.8728989739115303</v>
      </c>
      <c r="AB50" s="81" t="s">
        <v>118</v>
      </c>
      <c r="AC50" s="82">
        <v>3223.9789999999998</v>
      </c>
      <c r="AD50" s="82">
        <v>7.5070436542844998</v>
      </c>
      <c r="AE50" s="82" t="s">
        <v>118</v>
      </c>
      <c r="AF50" s="78">
        <v>477.553</v>
      </c>
      <c r="AG50" s="78">
        <v>17.176439032518299</v>
      </c>
      <c r="AH50" s="78" t="s">
        <v>118</v>
      </c>
      <c r="AI50" s="77">
        <v>234.26900000000001</v>
      </c>
      <c r="AJ50" s="77">
        <v>21.902203158066101</v>
      </c>
      <c r="AK50" s="77" t="s">
        <v>118</v>
      </c>
      <c r="AL50" s="78">
        <v>1488.77</v>
      </c>
      <c r="AM50" s="78">
        <v>5.5910048532485703</v>
      </c>
      <c r="AN50" s="78" t="s">
        <v>118</v>
      </c>
      <c r="AO50" s="77">
        <v>2316.8290000000002</v>
      </c>
      <c r="AP50" s="77">
        <v>5.0278028494522502</v>
      </c>
      <c r="AQ50" s="77" t="s">
        <v>118</v>
      </c>
      <c r="AR50" s="78">
        <v>908758.92</v>
      </c>
      <c r="AS50" s="78">
        <v>129.854165408386</v>
      </c>
      <c r="AT50" s="78">
        <v>4.9159858026330721</v>
      </c>
      <c r="AU50" s="78">
        <v>0.85733376330392297</v>
      </c>
      <c r="AV50" s="78">
        <f t="shared" si="0"/>
        <v>132.07337309521341</v>
      </c>
      <c r="AW50" s="77">
        <v>737554.21499999997</v>
      </c>
      <c r="AX50" s="77"/>
      <c r="AY50" s="77"/>
      <c r="AZ50" s="77">
        <v>0.65573694522263903</v>
      </c>
      <c r="BA50" s="77">
        <v>128.77855114424199</v>
      </c>
      <c r="BB50" s="78">
        <v>219217.09400000001</v>
      </c>
      <c r="BC50" s="78"/>
      <c r="BD50" s="78"/>
      <c r="BE50" s="78">
        <v>0.70626647569068401</v>
      </c>
      <c r="BF50" s="78">
        <v>99.885169717573604</v>
      </c>
      <c r="BG50" s="77">
        <v>42108.586000000003</v>
      </c>
      <c r="BH50" s="77"/>
      <c r="BI50" s="77"/>
      <c r="BJ50" s="77">
        <v>1.91987741127018</v>
      </c>
      <c r="BK50" s="77">
        <v>95.7958213328602</v>
      </c>
      <c r="BL50" s="78">
        <v>365320.467</v>
      </c>
      <c r="BM50" s="78"/>
      <c r="BN50" s="78"/>
      <c r="BO50" s="78">
        <v>0.90461856014054798</v>
      </c>
      <c r="BP50" s="78">
        <v>99.831461796870897</v>
      </c>
      <c r="BQ50" s="77">
        <v>70263.763000000006</v>
      </c>
      <c r="BR50" s="77"/>
      <c r="BS50" s="77"/>
      <c r="BT50" s="77">
        <v>1.5487098753427599</v>
      </c>
      <c r="BU50" s="77">
        <v>95.028614239584996</v>
      </c>
    </row>
    <row r="51" spans="1:73" x14ac:dyDescent="0.25">
      <c r="A51" s="74"/>
      <c r="B51" s="74" t="b">
        <v>0</v>
      </c>
      <c r="C51" s="74" t="s">
        <v>184</v>
      </c>
      <c r="D51" s="75">
        <v>43418.617037037002</v>
      </c>
      <c r="E51" s="76" t="s">
        <v>73</v>
      </c>
      <c r="F51" s="77" t="s">
        <v>92</v>
      </c>
      <c r="G51" s="74" t="s">
        <v>104</v>
      </c>
      <c r="H51" s="78">
        <v>958.11300000000006</v>
      </c>
      <c r="I51" s="78">
        <v>9.1899690762155597</v>
      </c>
      <c r="J51" s="78">
        <v>132.798797137929</v>
      </c>
      <c r="K51" s="77">
        <v>25391.51</v>
      </c>
      <c r="L51" s="77">
        <v>2.9662537593235601</v>
      </c>
      <c r="M51" s="77">
        <v>126.919351014958</v>
      </c>
      <c r="N51" s="79">
        <v>5735720.7209999999</v>
      </c>
      <c r="O51" s="78">
        <v>0.555461335485261</v>
      </c>
      <c r="P51" s="78" t="s">
        <v>118</v>
      </c>
      <c r="Q51" s="80">
        <v>12137.811</v>
      </c>
      <c r="R51" s="80">
        <v>3.2841134364929601</v>
      </c>
      <c r="S51" s="80" t="s">
        <v>118</v>
      </c>
      <c r="T51" s="78">
        <v>4586.7619999999997</v>
      </c>
      <c r="U51" s="78">
        <v>4.6877882324791402</v>
      </c>
      <c r="V51" s="78" t="s">
        <v>118</v>
      </c>
      <c r="W51" s="80">
        <v>239.274</v>
      </c>
      <c r="X51" s="80">
        <v>21.648083412769001</v>
      </c>
      <c r="Y51" s="80" t="s">
        <v>118</v>
      </c>
      <c r="Z51" s="81">
        <v>808.93399999999997</v>
      </c>
      <c r="AA51" s="81">
        <v>11.430184353404</v>
      </c>
      <c r="AB51" s="81" t="s">
        <v>118</v>
      </c>
      <c r="AC51" s="82">
        <v>575.66600000000005</v>
      </c>
      <c r="AD51" s="82">
        <v>13.3782530671945</v>
      </c>
      <c r="AE51" s="82" t="s">
        <v>118</v>
      </c>
      <c r="AF51" s="78">
        <v>43.05</v>
      </c>
      <c r="AG51" s="78">
        <v>60.096387512921702</v>
      </c>
      <c r="AH51" s="78" t="s">
        <v>118</v>
      </c>
      <c r="AI51" s="77">
        <v>6.0060000000000002</v>
      </c>
      <c r="AJ51" s="77">
        <v>161.01529717988299</v>
      </c>
      <c r="AK51" s="77" t="s">
        <v>118</v>
      </c>
      <c r="AL51" s="78">
        <v>408.47399999999999</v>
      </c>
      <c r="AM51" s="78">
        <v>19.9388204435974</v>
      </c>
      <c r="AN51" s="78" t="s">
        <v>118</v>
      </c>
      <c r="AO51" s="77">
        <v>7.0069999999999997</v>
      </c>
      <c r="AP51" s="77">
        <v>165.643115532629</v>
      </c>
      <c r="AQ51" s="77" t="s">
        <v>118</v>
      </c>
      <c r="AR51" s="78">
        <v>352.40600000000001</v>
      </c>
      <c r="AS51" s="78">
        <v>5.0355915092319001E-2</v>
      </c>
      <c r="AU51" s="78">
        <v>14.4112904829251</v>
      </c>
      <c r="AV51" s="78" t="e">
        <f t="shared" si="0"/>
        <v>#DIV/0!</v>
      </c>
      <c r="AW51" s="77">
        <v>231.26400000000001</v>
      </c>
      <c r="AX51" s="77"/>
      <c r="AY51" s="77"/>
      <c r="AZ51" s="77">
        <v>18.418421901571101</v>
      </c>
      <c r="BA51" s="77">
        <v>4.0379191449433798E-2</v>
      </c>
      <c r="BB51" s="78">
        <v>18.02</v>
      </c>
      <c r="BC51" s="78"/>
      <c r="BD51" s="78"/>
      <c r="BE51" s="78">
        <v>93.706459761954804</v>
      </c>
      <c r="BF51" s="78">
        <v>8.2107226469787797E-3</v>
      </c>
      <c r="BG51" s="77">
        <v>3.0030000000000001</v>
      </c>
      <c r="BH51" s="77"/>
      <c r="BI51" s="77"/>
      <c r="BJ51" s="77">
        <v>224.98285257018401</v>
      </c>
      <c r="BK51" s="77">
        <v>6.8317385785069797E-3</v>
      </c>
      <c r="BL51" s="78">
        <v>46.054000000000002</v>
      </c>
      <c r="BM51" s="78"/>
      <c r="BN51" s="78"/>
      <c r="BO51" s="78">
        <v>41.247818889052802</v>
      </c>
      <c r="BP51" s="78">
        <v>1.2585219162092799E-2</v>
      </c>
      <c r="BQ51" s="77">
        <v>4.0039999999999996</v>
      </c>
      <c r="BR51" s="77"/>
      <c r="BS51" s="77"/>
      <c r="BT51" s="77">
        <v>174.80147469502501</v>
      </c>
      <c r="BU51" s="77">
        <v>5.4152319085913198E-3</v>
      </c>
    </row>
    <row r="52" spans="1:73" x14ac:dyDescent="0.25">
      <c r="A52" s="74"/>
      <c r="B52" s="74" t="b">
        <v>0</v>
      </c>
      <c r="C52" s="74" t="s">
        <v>185</v>
      </c>
      <c r="D52" s="75">
        <v>43418.620625000003</v>
      </c>
      <c r="E52" s="76" t="s">
        <v>73</v>
      </c>
      <c r="F52" s="77" t="s">
        <v>92</v>
      </c>
      <c r="G52" s="74" t="s">
        <v>186</v>
      </c>
      <c r="H52" s="78">
        <v>1245.4639999999999</v>
      </c>
      <c r="I52" s="78">
        <v>11.938414473864</v>
      </c>
      <c r="J52" s="78">
        <v>132.554662220441</v>
      </c>
      <c r="K52" s="77">
        <v>30338.697</v>
      </c>
      <c r="L52" s="77">
        <v>1.64154105828319</v>
      </c>
      <c r="M52" s="77">
        <v>126.67863578850501</v>
      </c>
      <c r="N52" s="79">
        <v>5826446.8820000002</v>
      </c>
      <c r="O52" s="78">
        <v>0.33546523001386702</v>
      </c>
      <c r="P52" s="78" t="s">
        <v>118</v>
      </c>
      <c r="Q52" s="80">
        <v>25723.510999999999</v>
      </c>
      <c r="R52" s="80">
        <v>2.90805506653835</v>
      </c>
      <c r="S52" s="80" t="s">
        <v>118</v>
      </c>
      <c r="T52" s="78">
        <v>9768.7070000000003</v>
      </c>
      <c r="U52" s="78">
        <v>2.4287202748852299</v>
      </c>
      <c r="V52" s="78" t="s">
        <v>118</v>
      </c>
      <c r="W52" s="80">
        <v>567.65200000000004</v>
      </c>
      <c r="X52" s="80">
        <v>12.720528675594201</v>
      </c>
      <c r="Y52" s="80" t="s">
        <v>118</v>
      </c>
      <c r="Z52" s="81">
        <v>3399.1680000000001</v>
      </c>
      <c r="AA52" s="81">
        <v>7.3717159551803402</v>
      </c>
      <c r="AB52" s="81" t="s">
        <v>118</v>
      </c>
      <c r="AC52" s="82">
        <v>4382.5140000000001</v>
      </c>
      <c r="AD52" s="82">
        <v>5.75737423723369</v>
      </c>
      <c r="AE52" s="82" t="s">
        <v>118</v>
      </c>
      <c r="AF52" s="78">
        <v>413.48</v>
      </c>
      <c r="AG52" s="78">
        <v>19.936604679051701</v>
      </c>
      <c r="AH52" s="78" t="s">
        <v>118</v>
      </c>
      <c r="AI52" s="77">
        <v>179.20500000000001</v>
      </c>
      <c r="AJ52" s="77">
        <v>18.8896326297874</v>
      </c>
      <c r="AK52" s="77" t="s">
        <v>118</v>
      </c>
      <c r="AL52" s="78">
        <v>970.14099999999996</v>
      </c>
      <c r="AM52" s="78">
        <v>9.1336812712217998</v>
      </c>
      <c r="AN52" s="78" t="s">
        <v>118</v>
      </c>
      <c r="AO52" s="77">
        <v>1441.7139999999999</v>
      </c>
      <c r="AP52" s="77">
        <v>8.0793478982358096</v>
      </c>
      <c r="AQ52" s="77" t="s">
        <v>118</v>
      </c>
      <c r="AR52" s="78">
        <v>911478.73300000001</v>
      </c>
      <c r="AS52" s="78">
        <v>130.24280428654001</v>
      </c>
      <c r="AT52" s="78">
        <v>4.8481603759554766</v>
      </c>
      <c r="AU52" s="78">
        <v>0.57886158497034801</v>
      </c>
      <c r="AV52" s="78">
        <f t="shared" si="0"/>
        <v>134.32188107109772</v>
      </c>
      <c r="AW52" s="77">
        <v>738741.97499999998</v>
      </c>
      <c r="AX52" s="77"/>
      <c r="AY52" s="77"/>
      <c r="AZ52" s="77">
        <v>0.71584602221633797</v>
      </c>
      <c r="BA52" s="77">
        <v>128.98593659306201</v>
      </c>
      <c r="BB52" s="78">
        <v>220624.53</v>
      </c>
      <c r="BC52" s="78"/>
      <c r="BD52" s="78"/>
      <c r="BE52" s="78">
        <v>0.61085906851040905</v>
      </c>
      <c r="BF52" s="78">
        <v>100.526460874032</v>
      </c>
      <c r="BG52" s="77">
        <v>41902.923999999999</v>
      </c>
      <c r="BH52" s="77"/>
      <c r="BI52" s="77"/>
      <c r="BJ52" s="77">
        <v>0.96246537060150605</v>
      </c>
      <c r="BK52" s="77">
        <v>95.3279462014806</v>
      </c>
      <c r="BL52" s="78">
        <v>366974.766</v>
      </c>
      <c r="BM52" s="78"/>
      <c r="BN52" s="78"/>
      <c r="BO52" s="78">
        <v>0.77443853686226904</v>
      </c>
      <c r="BP52" s="78">
        <v>100.283533614186</v>
      </c>
      <c r="BQ52" s="77">
        <v>70475.641000000003</v>
      </c>
      <c r="BR52" s="77"/>
      <c r="BS52" s="77"/>
      <c r="BT52" s="77">
        <v>1.5765905919468</v>
      </c>
      <c r="BU52" s="77">
        <v>95.315169810596004</v>
      </c>
    </row>
    <row r="53" spans="1:73" x14ac:dyDescent="0.25">
      <c r="A53" s="74"/>
      <c r="B53" s="74" t="b">
        <v>0</v>
      </c>
      <c r="C53" s="74" t="s">
        <v>187</v>
      </c>
      <c r="D53" s="75">
        <v>43418.624201388899</v>
      </c>
      <c r="E53" s="76" t="s">
        <v>73</v>
      </c>
      <c r="F53" s="77" t="s">
        <v>92</v>
      </c>
      <c r="G53" s="74" t="s">
        <v>104</v>
      </c>
      <c r="H53" s="78">
        <v>961.11599999999999</v>
      </c>
      <c r="I53" s="78">
        <v>10.4060592639439</v>
      </c>
      <c r="J53" s="78">
        <v>132.796245773371</v>
      </c>
      <c r="K53" s="77">
        <v>25527.78</v>
      </c>
      <c r="L53" s="77">
        <v>2.3492052781820298</v>
      </c>
      <c r="M53" s="77">
        <v>126.912720526984</v>
      </c>
      <c r="N53" s="79">
        <v>5705712.9630000005</v>
      </c>
      <c r="O53" s="78">
        <v>0.59816920834964105</v>
      </c>
      <c r="P53" s="78" t="s">
        <v>118</v>
      </c>
      <c r="Q53" s="80">
        <v>11856.308999999999</v>
      </c>
      <c r="R53" s="80">
        <v>5.13666554509755</v>
      </c>
      <c r="S53" s="80" t="s">
        <v>118</v>
      </c>
      <c r="T53" s="78">
        <v>4622.8280000000004</v>
      </c>
      <c r="U53" s="78">
        <v>3.1335928106278002</v>
      </c>
      <c r="V53" s="78" t="s">
        <v>118</v>
      </c>
      <c r="W53" s="80">
        <v>270.31200000000001</v>
      </c>
      <c r="X53" s="80">
        <v>16.8382622105701</v>
      </c>
      <c r="Y53" s="80" t="s">
        <v>118</v>
      </c>
      <c r="Z53" s="81">
        <v>789.91800000000001</v>
      </c>
      <c r="AA53" s="81">
        <v>14.4820916017391</v>
      </c>
      <c r="AB53" s="81" t="s">
        <v>118</v>
      </c>
      <c r="AC53" s="82">
        <v>617.71</v>
      </c>
      <c r="AD53" s="82">
        <v>12.1547649006542</v>
      </c>
      <c r="AE53" s="82" t="s">
        <v>118</v>
      </c>
      <c r="AF53" s="78">
        <v>50.055999999999997</v>
      </c>
      <c r="AG53" s="78">
        <v>54.980265740743398</v>
      </c>
      <c r="AH53" s="78" t="s">
        <v>118</v>
      </c>
      <c r="AI53" s="77">
        <v>3.0030000000000001</v>
      </c>
      <c r="AJ53" s="77">
        <v>224.98285257018401</v>
      </c>
      <c r="AK53" s="77" t="s">
        <v>118</v>
      </c>
      <c r="AL53" s="78">
        <v>422.48700000000002</v>
      </c>
      <c r="AM53" s="78">
        <v>16.5245383400798</v>
      </c>
      <c r="AN53" s="78" t="s">
        <v>118</v>
      </c>
      <c r="AO53" s="77">
        <v>11.010999999999999</v>
      </c>
      <c r="AP53" s="77">
        <v>116.971267064356</v>
      </c>
      <c r="AQ53" s="77" t="s">
        <v>118</v>
      </c>
      <c r="AR53" s="78">
        <v>348.40100000000001</v>
      </c>
      <c r="AS53" s="78">
        <v>4.9783633576270102E-2</v>
      </c>
      <c r="AU53" s="78">
        <v>24.073508380318302</v>
      </c>
      <c r="AV53" s="78" t="e">
        <f t="shared" si="0"/>
        <v>#DIV/0!</v>
      </c>
      <c r="AW53" s="77">
        <v>229.26300000000001</v>
      </c>
      <c r="AX53" s="77"/>
      <c r="AY53" s="77"/>
      <c r="AZ53" s="77">
        <v>35.801325344690198</v>
      </c>
      <c r="BA53" s="77">
        <v>4.0029812548738899E-2</v>
      </c>
      <c r="BB53" s="78">
        <v>35.04</v>
      </c>
      <c r="BC53" s="78"/>
      <c r="BD53" s="78"/>
      <c r="BE53" s="78">
        <v>89.6016375797644</v>
      </c>
      <c r="BF53" s="78">
        <v>1.5965800307998702E-2</v>
      </c>
      <c r="BG53" s="77">
        <v>6.0069999999999997</v>
      </c>
      <c r="BH53" s="77"/>
      <c r="BI53" s="77"/>
      <c r="BJ53" s="77">
        <v>210.83313450191301</v>
      </c>
      <c r="BK53" s="77">
        <v>1.3665752128235601E-2</v>
      </c>
      <c r="BL53" s="78">
        <v>48.055999999999997</v>
      </c>
      <c r="BM53" s="78"/>
      <c r="BN53" s="78"/>
      <c r="BO53" s="78">
        <v>70.687027272357597</v>
      </c>
      <c r="BP53" s="78">
        <v>1.31323075531665E-2</v>
      </c>
      <c r="BQ53" s="77">
        <v>5.0049999999999999</v>
      </c>
      <c r="BR53" s="77"/>
      <c r="BS53" s="77"/>
      <c r="BT53" s="77">
        <v>169.967317119759</v>
      </c>
      <c r="BU53" s="77">
        <v>6.7690398857391497E-3</v>
      </c>
    </row>
    <row r="54" spans="1:73" x14ac:dyDescent="0.25">
      <c r="A54" s="74"/>
      <c r="B54" s="74" t="b">
        <v>0</v>
      </c>
      <c r="C54" s="74" t="s">
        <v>188</v>
      </c>
      <c r="D54" s="75">
        <v>43418.627800925897</v>
      </c>
      <c r="E54" s="76" t="s">
        <v>73</v>
      </c>
      <c r="F54" s="77" t="s">
        <v>92</v>
      </c>
      <c r="G54" s="74" t="s">
        <v>189</v>
      </c>
      <c r="H54" s="78">
        <v>1215.4179999999999</v>
      </c>
      <c r="I54" s="78">
        <v>11.0052657298687</v>
      </c>
      <c r="J54" s="78">
        <v>132.580189459709</v>
      </c>
      <c r="K54" s="77">
        <v>30434.94</v>
      </c>
      <c r="L54" s="77">
        <v>2.2088917033201598</v>
      </c>
      <c r="M54" s="77">
        <v>126.67395289385399</v>
      </c>
      <c r="N54" s="79">
        <v>5781942.0800000001</v>
      </c>
      <c r="O54" s="78">
        <v>0.44415016631925203</v>
      </c>
      <c r="P54" s="78" t="s">
        <v>118</v>
      </c>
      <c r="Q54" s="80">
        <v>25202.074000000001</v>
      </c>
      <c r="R54" s="80">
        <v>3.03593386668194</v>
      </c>
      <c r="S54" s="80" t="s">
        <v>118</v>
      </c>
      <c r="T54" s="78">
        <v>9677.6489999999994</v>
      </c>
      <c r="U54" s="78">
        <v>4.4585213956035004</v>
      </c>
      <c r="V54" s="78" t="s">
        <v>118</v>
      </c>
      <c r="W54" s="80">
        <v>705.82100000000003</v>
      </c>
      <c r="X54" s="80">
        <v>17.441144418869801</v>
      </c>
      <c r="Y54" s="80" t="s">
        <v>118</v>
      </c>
      <c r="Z54" s="81">
        <v>3453.2689999999998</v>
      </c>
      <c r="AA54" s="81">
        <v>6.9801787765690797</v>
      </c>
      <c r="AB54" s="81" t="s">
        <v>118</v>
      </c>
      <c r="AC54" s="82">
        <v>6199.16</v>
      </c>
      <c r="AD54" s="82">
        <v>6.7354551004116603</v>
      </c>
      <c r="AE54" s="82" t="s">
        <v>118</v>
      </c>
      <c r="AF54" s="78">
        <v>475.553</v>
      </c>
      <c r="AG54" s="78">
        <v>23.2803199629213</v>
      </c>
      <c r="AH54" s="78" t="s">
        <v>118</v>
      </c>
      <c r="AI54" s="77">
        <v>252.28899999999999</v>
      </c>
      <c r="AJ54" s="77">
        <v>30.612761401106699</v>
      </c>
      <c r="AK54" s="77" t="s">
        <v>118</v>
      </c>
      <c r="AL54" s="78">
        <v>1052.242</v>
      </c>
      <c r="AM54" s="78">
        <v>12.2718587274993</v>
      </c>
      <c r="AN54" s="78" t="s">
        <v>118</v>
      </c>
      <c r="AO54" s="77">
        <v>1462.761</v>
      </c>
      <c r="AP54" s="77">
        <v>11.1060046526456</v>
      </c>
      <c r="AQ54" s="77" t="s">
        <v>118</v>
      </c>
      <c r="AR54" s="78">
        <v>921978.89500000002</v>
      </c>
      <c r="AS54" s="78">
        <v>131.74319096022799</v>
      </c>
      <c r="AT54" s="78">
        <v>4.8917987800330121</v>
      </c>
      <c r="AU54" s="78">
        <v>0.80746481633106404</v>
      </c>
      <c r="AV54" s="78">
        <f t="shared" si="0"/>
        <v>134.65720574808572</v>
      </c>
      <c r="AW54" s="77">
        <v>748298.68200000003</v>
      </c>
      <c r="AX54" s="77"/>
      <c r="AY54" s="77"/>
      <c r="AZ54" s="77">
        <v>1.11118491584618</v>
      </c>
      <c r="BA54" s="77">
        <v>130.65455817523301</v>
      </c>
      <c r="BB54" s="78">
        <v>223086.31700000001</v>
      </c>
      <c r="BC54" s="78"/>
      <c r="BD54" s="78"/>
      <c r="BE54" s="78">
        <v>0.73593229332587995</v>
      </c>
      <c r="BF54" s="78">
        <v>101.64816177708001</v>
      </c>
      <c r="BG54" s="77">
        <v>42370.400999999998</v>
      </c>
      <c r="BH54" s="77"/>
      <c r="BI54" s="77"/>
      <c r="BJ54" s="77">
        <v>2.33752784326545</v>
      </c>
      <c r="BK54" s="77">
        <v>96.391442923247098</v>
      </c>
      <c r="BL54" s="78">
        <v>372095.77100000001</v>
      </c>
      <c r="BM54" s="78"/>
      <c r="BN54" s="78"/>
      <c r="BO54" s="78">
        <v>0.82835127299815803</v>
      </c>
      <c r="BP54" s="78">
        <v>101.68295538548</v>
      </c>
      <c r="BQ54" s="77">
        <v>71173.832999999999</v>
      </c>
      <c r="BR54" s="77"/>
      <c r="BS54" s="77"/>
      <c r="BT54" s="77">
        <v>1.985681427571</v>
      </c>
      <c r="BU54" s="77">
        <v>96.259443436151301</v>
      </c>
    </row>
    <row r="55" spans="1:73" x14ac:dyDescent="0.25">
      <c r="A55" s="74"/>
      <c r="B55" s="74" t="b">
        <v>0</v>
      </c>
      <c r="C55" s="74" t="s">
        <v>190</v>
      </c>
      <c r="D55" s="75">
        <v>43418.631388888898</v>
      </c>
      <c r="E55" s="76" t="s">
        <v>73</v>
      </c>
      <c r="F55" s="77" t="s">
        <v>92</v>
      </c>
      <c r="G55" s="74" t="s">
        <v>104</v>
      </c>
      <c r="H55" s="78">
        <v>945.10500000000002</v>
      </c>
      <c r="I55" s="78">
        <v>13.923021522877701</v>
      </c>
      <c r="J55" s="78">
        <v>132.80984880298999</v>
      </c>
      <c r="K55" s="77">
        <v>24971.451000000001</v>
      </c>
      <c r="L55" s="77">
        <v>2.5229573921260302</v>
      </c>
      <c r="M55" s="77">
        <v>126.939789821356</v>
      </c>
      <c r="N55" s="79">
        <v>5736709.2740000002</v>
      </c>
      <c r="O55" s="78">
        <v>0.65857292183472704</v>
      </c>
      <c r="P55" s="78" t="s">
        <v>118</v>
      </c>
      <c r="Q55" s="80">
        <v>12292.102000000001</v>
      </c>
      <c r="R55" s="80">
        <v>3.77691539194082</v>
      </c>
      <c r="S55" s="80" t="s">
        <v>118</v>
      </c>
      <c r="T55" s="78">
        <v>4652.8789999999999</v>
      </c>
      <c r="U55" s="78">
        <v>6.3068508509784396</v>
      </c>
      <c r="V55" s="78" t="s">
        <v>118</v>
      </c>
      <c r="W55" s="80">
        <v>269.30900000000003</v>
      </c>
      <c r="X55" s="80">
        <v>17.299366620948</v>
      </c>
      <c r="Y55" s="80" t="s">
        <v>118</v>
      </c>
      <c r="Z55" s="81">
        <v>866.005</v>
      </c>
      <c r="AA55" s="81">
        <v>16.0691925702851</v>
      </c>
      <c r="AB55" s="81" t="s">
        <v>118</v>
      </c>
      <c r="AC55" s="82">
        <v>576.66399999999999</v>
      </c>
      <c r="AD55" s="82">
        <v>13.1769440397946</v>
      </c>
      <c r="AE55" s="82" t="s">
        <v>118</v>
      </c>
      <c r="AF55" s="78">
        <v>42.048999999999999</v>
      </c>
      <c r="AG55" s="78">
        <v>38.556510439734502</v>
      </c>
      <c r="AH55" s="78" t="s">
        <v>118</v>
      </c>
      <c r="AI55" s="77">
        <v>3.0030000000000001</v>
      </c>
      <c r="AJ55" s="77">
        <v>224.98285257018401</v>
      </c>
      <c r="AK55" s="77" t="s">
        <v>118</v>
      </c>
      <c r="AL55" s="78">
        <v>410.48099999999999</v>
      </c>
      <c r="AM55" s="78">
        <v>18.2893706332388</v>
      </c>
      <c r="AN55" s="78" t="s">
        <v>118</v>
      </c>
      <c r="AO55" s="77">
        <v>4.0039999999999996</v>
      </c>
      <c r="AP55" s="77">
        <v>241.52294576982399</v>
      </c>
      <c r="AQ55" s="77" t="s">
        <v>118</v>
      </c>
      <c r="AR55" s="78">
        <v>366.42500000000001</v>
      </c>
      <c r="AS55" s="78">
        <v>5.2359114736136698E-2</v>
      </c>
      <c r="AU55" s="78">
        <v>23.999678840142401</v>
      </c>
      <c r="AV55" s="78" t="e">
        <f t="shared" si="0"/>
        <v>#DIV/0!</v>
      </c>
      <c r="AW55" s="77">
        <v>213.24600000000001</v>
      </c>
      <c r="AX55" s="77"/>
      <c r="AY55" s="77"/>
      <c r="AZ55" s="77">
        <v>17.986067381472299</v>
      </c>
      <c r="BA55" s="77">
        <v>3.7233209923835803E-2</v>
      </c>
      <c r="BB55" s="78">
        <v>31.035</v>
      </c>
      <c r="BC55" s="78"/>
      <c r="BD55" s="78"/>
      <c r="BE55" s="78">
        <v>68.772363185521002</v>
      </c>
      <c r="BF55" s="78">
        <v>1.4140942139233399E-2</v>
      </c>
      <c r="BG55" s="77">
        <v>2.0019999999999998</v>
      </c>
      <c r="BH55" s="77"/>
      <c r="BI55" s="77"/>
      <c r="BJ55" s="77">
        <v>316.22776601683802</v>
      </c>
      <c r="BK55" s="77">
        <v>4.5544923856713198E-3</v>
      </c>
      <c r="BL55" s="78">
        <v>46.054000000000002</v>
      </c>
      <c r="BM55" s="78"/>
      <c r="BN55" s="78"/>
      <c r="BO55" s="78">
        <v>29.3462119946001</v>
      </c>
      <c r="BP55" s="78">
        <v>1.2585219162092799E-2</v>
      </c>
      <c r="BQ55" s="77">
        <v>4.0039999999999996</v>
      </c>
      <c r="BR55" s="77"/>
      <c r="BS55" s="77"/>
      <c r="BT55" s="77">
        <v>210.81851067789199</v>
      </c>
      <c r="BU55" s="77">
        <v>5.4152319085913198E-3</v>
      </c>
    </row>
    <row r="56" spans="1:73" x14ac:dyDescent="0.25">
      <c r="A56" s="74"/>
      <c r="B56" s="74" t="b">
        <v>0</v>
      </c>
      <c r="C56" s="74" t="s">
        <v>191</v>
      </c>
      <c r="D56" s="75">
        <v>43418.634988425903</v>
      </c>
      <c r="E56" s="76" t="s">
        <v>73</v>
      </c>
      <c r="F56" s="77" t="s">
        <v>92</v>
      </c>
      <c r="G56" s="74" t="s">
        <v>192</v>
      </c>
      <c r="H56" s="78">
        <v>1571.857</v>
      </c>
      <c r="I56" s="78">
        <v>8.1411147476897696</v>
      </c>
      <c r="J56" s="78">
        <v>132.277357014877</v>
      </c>
      <c r="K56" s="77">
        <v>36819.811999999998</v>
      </c>
      <c r="L56" s="77">
        <v>2.49541716401803</v>
      </c>
      <c r="M56" s="77">
        <v>126.363284243295</v>
      </c>
      <c r="N56" s="79">
        <v>5757425.801</v>
      </c>
      <c r="O56" s="78">
        <v>0.70568813284541299</v>
      </c>
      <c r="P56" s="78" t="s">
        <v>118</v>
      </c>
      <c r="Q56" s="80">
        <v>31753.843000000001</v>
      </c>
      <c r="R56" s="80">
        <v>1.5258085740721801</v>
      </c>
      <c r="S56" s="80" t="s">
        <v>118</v>
      </c>
      <c r="T56" s="78">
        <v>11986.641</v>
      </c>
      <c r="U56" s="78">
        <v>4.35016787197317</v>
      </c>
      <c r="V56" s="78" t="s">
        <v>118</v>
      </c>
      <c r="W56" s="80">
        <v>1109.2950000000001</v>
      </c>
      <c r="X56" s="80">
        <v>11.557611652315201</v>
      </c>
      <c r="Y56" s="80" t="s">
        <v>118</v>
      </c>
      <c r="Z56" s="81">
        <v>3683.547</v>
      </c>
      <c r="AA56" s="81">
        <v>7.6340201934680696</v>
      </c>
      <c r="AB56" s="81" t="s">
        <v>118</v>
      </c>
      <c r="AC56" s="82">
        <v>9726.2960000000003</v>
      </c>
      <c r="AD56" s="82">
        <v>4.0791968623992396</v>
      </c>
      <c r="AE56" s="82" t="s">
        <v>118</v>
      </c>
      <c r="AF56" s="78">
        <v>552.63599999999997</v>
      </c>
      <c r="AG56" s="78">
        <v>10.452499273978001</v>
      </c>
      <c r="AH56" s="78" t="s">
        <v>118</v>
      </c>
      <c r="AI56" s="77">
        <v>499.58100000000002</v>
      </c>
      <c r="AJ56" s="77">
        <v>17.2519772789366</v>
      </c>
      <c r="AK56" s="77" t="s">
        <v>118</v>
      </c>
      <c r="AL56" s="78">
        <v>1307.5509999999999</v>
      </c>
      <c r="AM56" s="78">
        <v>11.5629846883159</v>
      </c>
      <c r="AN56" s="78" t="s">
        <v>118</v>
      </c>
      <c r="AO56" s="77">
        <v>860.01099999999997</v>
      </c>
      <c r="AP56" s="77">
        <v>11.212515455318201</v>
      </c>
      <c r="AQ56" s="77" t="s">
        <v>118</v>
      </c>
      <c r="AR56" s="78">
        <v>920461.71299999999</v>
      </c>
      <c r="AS56" s="78">
        <v>131.526398147473</v>
      </c>
      <c r="AT56" s="78">
        <v>4.8287623693656361</v>
      </c>
      <c r="AU56" s="78">
        <v>0.66907463087556596</v>
      </c>
      <c r="AV56" s="78">
        <f t="shared" si="0"/>
        <v>136.19058889902661</v>
      </c>
      <c r="AW56" s="77">
        <v>750563.62300000002</v>
      </c>
      <c r="AX56" s="77"/>
      <c r="AY56" s="77"/>
      <c r="AZ56" s="77">
        <v>0.50566251943270701</v>
      </c>
      <c r="BA56" s="77">
        <v>131.05002174180899</v>
      </c>
      <c r="BB56" s="78">
        <v>224533.655</v>
      </c>
      <c r="BC56" s="78"/>
      <c r="BD56" s="78"/>
      <c r="BE56" s="78">
        <v>1.0545583008197901</v>
      </c>
      <c r="BF56" s="78">
        <v>102.30763407976799</v>
      </c>
      <c r="BG56" s="77">
        <v>43221.446000000004</v>
      </c>
      <c r="BH56" s="77"/>
      <c r="BI56" s="77"/>
      <c r="BJ56" s="77">
        <v>2.2805803088188901</v>
      </c>
      <c r="BK56" s="77">
        <v>98.327545806545601</v>
      </c>
      <c r="BL56" s="78">
        <v>371858.17099999997</v>
      </c>
      <c r="BM56" s="78"/>
      <c r="BN56" s="78"/>
      <c r="BO56" s="78">
        <v>0.358259455151475</v>
      </c>
      <c r="BP56" s="78">
        <v>101.61802621379201</v>
      </c>
      <c r="BQ56" s="77">
        <v>71230.593999999997</v>
      </c>
      <c r="BR56" s="77"/>
      <c r="BS56" s="77"/>
      <c r="BT56" s="77">
        <v>1.52997365952159</v>
      </c>
      <c r="BU56" s="77">
        <v>96.336210164014304</v>
      </c>
    </row>
    <row r="57" spans="1:73" x14ac:dyDescent="0.25">
      <c r="A57" s="74"/>
      <c r="B57" s="74" t="b">
        <v>0</v>
      </c>
      <c r="C57" s="74" t="s">
        <v>193</v>
      </c>
      <c r="D57" s="75">
        <v>43418.638576388897</v>
      </c>
      <c r="E57" s="76" t="s">
        <v>73</v>
      </c>
      <c r="F57" s="77" t="s">
        <v>92</v>
      </c>
      <c r="G57" s="74" t="s">
        <v>104</v>
      </c>
      <c r="H57" s="78">
        <v>957.12099999999998</v>
      </c>
      <c r="I57" s="78">
        <v>13.407122038274</v>
      </c>
      <c r="J57" s="78">
        <v>132.79963994633499</v>
      </c>
      <c r="K57" s="77">
        <v>24951.366000000002</v>
      </c>
      <c r="L57" s="77">
        <v>2.4224121189272001</v>
      </c>
      <c r="M57" s="77">
        <v>126.940767096992</v>
      </c>
      <c r="N57" s="79">
        <v>5735147.21</v>
      </c>
      <c r="O57" s="78">
        <v>0.31248163338234303</v>
      </c>
      <c r="P57" s="78" t="s">
        <v>118</v>
      </c>
      <c r="Q57" s="80">
        <v>12127.814</v>
      </c>
      <c r="R57" s="80">
        <v>2.3807279637104699</v>
      </c>
      <c r="S57" s="80" t="s">
        <v>118</v>
      </c>
      <c r="T57" s="78">
        <v>4588.7870000000003</v>
      </c>
      <c r="U57" s="78">
        <v>6.8155185356742196</v>
      </c>
      <c r="V57" s="78" t="s">
        <v>118</v>
      </c>
      <c r="W57" s="80">
        <v>253.291</v>
      </c>
      <c r="X57" s="80">
        <v>20.669214291728299</v>
      </c>
      <c r="Y57" s="80" t="s">
        <v>118</v>
      </c>
      <c r="Z57" s="81">
        <v>900.04399999999998</v>
      </c>
      <c r="AA57" s="81">
        <v>11.129403437973099</v>
      </c>
      <c r="AB57" s="81" t="s">
        <v>118</v>
      </c>
      <c r="AC57" s="82">
        <v>590.67999999999995</v>
      </c>
      <c r="AD57" s="82">
        <v>13.607224434840401</v>
      </c>
      <c r="AE57" s="82" t="s">
        <v>118</v>
      </c>
      <c r="AF57" s="78">
        <v>44.051000000000002</v>
      </c>
      <c r="AG57" s="78">
        <v>55.878639426142399</v>
      </c>
      <c r="AH57" s="78" t="s">
        <v>118</v>
      </c>
      <c r="AI57" s="77">
        <v>5.0049999999999999</v>
      </c>
      <c r="AJ57" s="77">
        <v>169.967317119759</v>
      </c>
      <c r="AK57" s="77" t="s">
        <v>118</v>
      </c>
      <c r="AL57" s="78">
        <v>424.48899999999998</v>
      </c>
      <c r="AM57" s="78">
        <v>18.1751088775348</v>
      </c>
      <c r="AN57" s="78" t="s">
        <v>118</v>
      </c>
      <c r="AO57" s="77">
        <v>10.010999999999999</v>
      </c>
      <c r="AP57" s="77">
        <v>156.35997059367099</v>
      </c>
      <c r="AQ57" s="77" t="s">
        <v>118</v>
      </c>
      <c r="AR57" s="78">
        <v>403.464</v>
      </c>
      <c r="AS57" s="78">
        <v>5.7651682794298102E-2</v>
      </c>
      <c r="AU57" s="78">
        <v>33.2102203002596</v>
      </c>
      <c r="AV57" s="78" t="e">
        <f t="shared" si="0"/>
        <v>#DIV/0!</v>
      </c>
      <c r="AW57" s="77">
        <v>248.28100000000001</v>
      </c>
      <c r="AX57" s="77"/>
      <c r="AY57" s="77"/>
      <c r="AZ57" s="77">
        <v>24.0290906376461</v>
      </c>
      <c r="BA57" s="77">
        <v>4.33503962236097E-2</v>
      </c>
      <c r="BB57" s="78">
        <v>31.033999999999999</v>
      </c>
      <c r="BC57" s="78"/>
      <c r="BD57" s="78"/>
      <c r="BE57" s="78">
        <v>59.778962643065299</v>
      </c>
      <c r="BF57" s="78">
        <v>1.41404864942475E-2</v>
      </c>
      <c r="BG57" s="77">
        <v>1.0009999999999999</v>
      </c>
      <c r="BH57" s="77"/>
      <c r="BI57" s="77"/>
      <c r="BJ57" s="77">
        <v>316.22776601683802</v>
      </c>
      <c r="BK57" s="77">
        <v>2.2772461928356599E-3</v>
      </c>
      <c r="BL57" s="78">
        <v>48.054000000000002</v>
      </c>
      <c r="BM57" s="78"/>
      <c r="BN57" s="78"/>
      <c r="BO57" s="78">
        <v>73.364528047402104</v>
      </c>
      <c r="BP57" s="78">
        <v>1.31317610113173E-2</v>
      </c>
      <c r="BQ57" s="77">
        <v>3.0030000000000001</v>
      </c>
      <c r="BR57" s="77"/>
      <c r="BS57" s="77"/>
      <c r="BT57" s="77">
        <v>224.98285257018401</v>
      </c>
      <c r="BU57" s="77">
        <v>4.0614239314434898E-3</v>
      </c>
    </row>
    <row r="58" spans="1:73" x14ac:dyDescent="0.25">
      <c r="A58" s="74"/>
      <c r="B58" s="74" t="b">
        <v>0</v>
      </c>
      <c r="C58" s="74" t="s">
        <v>194</v>
      </c>
      <c r="D58" s="75">
        <v>43418.642164351899</v>
      </c>
      <c r="E58" s="76" t="s">
        <v>73</v>
      </c>
      <c r="F58" s="77" t="s">
        <v>92</v>
      </c>
      <c r="G58" s="74" t="s">
        <v>195</v>
      </c>
      <c r="H58" s="78">
        <v>1329.5609999999999</v>
      </c>
      <c r="I58" s="78">
        <v>9.0495664626921304</v>
      </c>
      <c r="J58" s="78">
        <v>132.48321296793799</v>
      </c>
      <c r="K58" s="77">
        <v>30749.901999999998</v>
      </c>
      <c r="L58" s="77">
        <v>2.2495852675217902</v>
      </c>
      <c r="M58" s="77">
        <v>126.658627791093</v>
      </c>
      <c r="N58" s="79">
        <v>5853063.7800000003</v>
      </c>
      <c r="O58" s="78">
        <v>0.603149213827193</v>
      </c>
      <c r="P58" s="78" t="s">
        <v>118</v>
      </c>
      <c r="Q58" s="80">
        <v>42010.703000000001</v>
      </c>
      <c r="R58" s="80">
        <v>1.8648478327551601</v>
      </c>
      <c r="S58" s="80" t="s">
        <v>118</v>
      </c>
      <c r="T58" s="78">
        <v>15890.072</v>
      </c>
      <c r="U58" s="78">
        <v>2.54675175415032</v>
      </c>
      <c r="V58" s="78" t="s">
        <v>118</v>
      </c>
      <c r="W58" s="80">
        <v>939.09500000000003</v>
      </c>
      <c r="X58" s="80">
        <v>14.991313093615</v>
      </c>
      <c r="Y58" s="80" t="s">
        <v>118</v>
      </c>
      <c r="Z58" s="81">
        <v>3540.3510000000001</v>
      </c>
      <c r="AA58" s="81">
        <v>8.3112140873558502</v>
      </c>
      <c r="AB58" s="81" t="s">
        <v>118</v>
      </c>
      <c r="AC58" s="82">
        <v>94601.474000000002</v>
      </c>
      <c r="AD58" s="82">
        <v>1.1830504384002101</v>
      </c>
      <c r="AE58" s="82" t="s">
        <v>118</v>
      </c>
      <c r="AF58" s="78">
        <v>817.952</v>
      </c>
      <c r="AG58" s="78">
        <v>12.3635358387351</v>
      </c>
      <c r="AH58" s="78" t="s">
        <v>118</v>
      </c>
      <c r="AI58" s="77">
        <v>495.577</v>
      </c>
      <c r="AJ58" s="77">
        <v>24.248075880682599</v>
      </c>
      <c r="AK58" s="77" t="s">
        <v>118</v>
      </c>
      <c r="AL58" s="78">
        <v>890.04899999999998</v>
      </c>
      <c r="AM58" s="78">
        <v>12.453145876935</v>
      </c>
      <c r="AN58" s="78" t="s">
        <v>118</v>
      </c>
      <c r="AO58" s="77">
        <v>3158.951</v>
      </c>
      <c r="AP58" s="77">
        <v>8.4107292839176306</v>
      </c>
      <c r="AQ58" s="77" t="s">
        <v>118</v>
      </c>
      <c r="AR58" s="78">
        <v>921783.80700000003</v>
      </c>
      <c r="AS58" s="78">
        <v>131.715314491713</v>
      </c>
      <c r="AT58" s="78">
        <v>4.9118062322272262</v>
      </c>
      <c r="AU58" s="78">
        <v>0.80845612848156601</v>
      </c>
      <c r="AV58" s="78">
        <f t="shared" si="0"/>
        <v>134.08032428834997</v>
      </c>
      <c r="AW58" s="77">
        <v>747587.73199999996</v>
      </c>
      <c r="AX58" s="77"/>
      <c r="AY58" s="77"/>
      <c r="AZ58" s="77">
        <v>0.91662449397095802</v>
      </c>
      <c r="BA58" s="77">
        <v>130.530424777207</v>
      </c>
      <c r="BB58" s="78">
        <v>225457.66899999999</v>
      </c>
      <c r="BC58" s="78"/>
      <c r="BD58" s="78"/>
      <c r="BE58" s="78">
        <v>0.87500085553462503</v>
      </c>
      <c r="BF58" s="78">
        <v>102.728656425824</v>
      </c>
      <c r="BG58" s="77">
        <v>42755.059000000001</v>
      </c>
      <c r="BH58" s="77"/>
      <c r="BI58" s="77"/>
      <c r="BJ58" s="77">
        <v>1.6656727957461801</v>
      </c>
      <c r="BK58" s="77">
        <v>97.266528803410694</v>
      </c>
      <c r="BL58" s="78">
        <v>372779.13199999998</v>
      </c>
      <c r="BM58" s="78"/>
      <c r="BN58" s="78"/>
      <c r="BO58" s="78">
        <v>1.4310204675270399</v>
      </c>
      <c r="BP58" s="78">
        <v>101.869698077794</v>
      </c>
      <c r="BQ58" s="77">
        <v>71114.813999999998</v>
      </c>
      <c r="BR58" s="77"/>
      <c r="BS58" s="77"/>
      <c r="BT58" s="77">
        <v>0.96855304134325504</v>
      </c>
      <c r="BU58" s="77">
        <v>96.179622863720397</v>
      </c>
    </row>
    <row r="59" spans="1:73" x14ac:dyDescent="0.25">
      <c r="A59" s="74"/>
      <c r="B59" s="74" t="b">
        <v>0</v>
      </c>
      <c r="C59" s="74" t="s">
        <v>196</v>
      </c>
      <c r="D59" s="75">
        <v>43418.645752314798</v>
      </c>
      <c r="E59" s="76" t="s">
        <v>73</v>
      </c>
      <c r="F59" s="77" t="s">
        <v>92</v>
      </c>
      <c r="G59" s="74" t="s">
        <v>104</v>
      </c>
      <c r="H59" s="78">
        <v>885.01900000000001</v>
      </c>
      <c r="I59" s="78">
        <v>15.567560773969101</v>
      </c>
      <c r="J59" s="78">
        <v>132.86089818389399</v>
      </c>
      <c r="K59" s="77">
        <v>24960.548999999999</v>
      </c>
      <c r="L59" s="77">
        <v>4.0584992426518403</v>
      </c>
      <c r="M59" s="77">
        <v>126.940320279857</v>
      </c>
      <c r="N59" s="79">
        <v>5668445.1840000004</v>
      </c>
      <c r="O59" s="78">
        <v>0.77843201190038402</v>
      </c>
      <c r="P59" s="78" t="s">
        <v>118</v>
      </c>
      <c r="Q59" s="80">
        <v>12341.151</v>
      </c>
      <c r="R59" s="80">
        <v>2.5589629247419401</v>
      </c>
      <c r="S59" s="80" t="s">
        <v>118</v>
      </c>
      <c r="T59" s="78">
        <v>4665.8900000000003</v>
      </c>
      <c r="U59" s="78">
        <v>5.1806406905859399</v>
      </c>
      <c r="V59" s="78" t="s">
        <v>118</v>
      </c>
      <c r="W59" s="80">
        <v>265.30200000000002</v>
      </c>
      <c r="X59" s="80">
        <v>31.785261667378599</v>
      </c>
      <c r="Y59" s="80" t="s">
        <v>118</v>
      </c>
      <c r="Z59" s="81">
        <v>895.03700000000003</v>
      </c>
      <c r="AA59" s="81">
        <v>7.8781476122710599</v>
      </c>
      <c r="AB59" s="81" t="s">
        <v>118</v>
      </c>
      <c r="AC59" s="82">
        <v>630.73299999999995</v>
      </c>
      <c r="AD59" s="82">
        <v>19.091852292880301</v>
      </c>
      <c r="AE59" s="82" t="s">
        <v>118</v>
      </c>
      <c r="AF59" s="78">
        <v>43.048999999999999</v>
      </c>
      <c r="AG59" s="78">
        <v>49.091992140071</v>
      </c>
      <c r="AH59" s="78" t="s">
        <v>118</v>
      </c>
      <c r="AI59" s="77">
        <v>6.0060000000000002</v>
      </c>
      <c r="AJ59" s="77">
        <v>116.53431646335</v>
      </c>
      <c r="AK59" s="77" t="s">
        <v>118</v>
      </c>
      <c r="AL59" s="78">
        <v>426.49099999999999</v>
      </c>
      <c r="AM59" s="78">
        <v>14.813771236027099</v>
      </c>
      <c r="AN59" s="78" t="s">
        <v>118</v>
      </c>
      <c r="AO59" s="77">
        <v>9.01</v>
      </c>
      <c r="AP59" s="77">
        <v>169.32673222436</v>
      </c>
      <c r="AQ59" s="77" t="s">
        <v>118</v>
      </c>
      <c r="AR59" s="78">
        <v>365.42</v>
      </c>
      <c r="AS59" s="78">
        <v>5.22155085130084E-2</v>
      </c>
      <c r="AU59" s="78">
        <v>28.363130433912101</v>
      </c>
      <c r="AV59" s="78" t="e">
        <f t="shared" si="0"/>
        <v>#DIV/0!</v>
      </c>
      <c r="AW59" s="77">
        <v>227.25800000000001</v>
      </c>
      <c r="AX59" s="77"/>
      <c r="AY59" s="77"/>
      <c r="AZ59" s="77">
        <v>19.263390706582399</v>
      </c>
      <c r="BA59" s="77">
        <v>3.9679735239446803E-2</v>
      </c>
      <c r="BB59" s="78">
        <v>35.040999999999997</v>
      </c>
      <c r="BC59" s="78"/>
      <c r="BD59" s="78"/>
      <c r="BE59" s="78">
        <v>62.090143759586397</v>
      </c>
      <c r="BF59" s="78">
        <v>1.59662559529847E-2</v>
      </c>
      <c r="BG59" s="77">
        <v>6.008</v>
      </c>
      <c r="BH59" s="77"/>
      <c r="BI59" s="77"/>
      <c r="BJ59" s="77">
        <v>316.22776601683802</v>
      </c>
      <c r="BK59" s="77">
        <v>1.36680270994572E-2</v>
      </c>
      <c r="BL59" s="78">
        <v>52.058999999999997</v>
      </c>
      <c r="BM59" s="78"/>
      <c r="BN59" s="78"/>
      <c r="BO59" s="78">
        <v>42.328791580971597</v>
      </c>
      <c r="BP59" s="78">
        <v>1.4226211064389401E-2</v>
      </c>
      <c r="BQ59" s="77">
        <v>8.0079999999999991</v>
      </c>
      <c r="BR59" s="77"/>
      <c r="BS59" s="77"/>
      <c r="BT59" s="77">
        <v>153.65907428821501</v>
      </c>
      <c r="BU59" s="77">
        <v>1.08304638171826E-2</v>
      </c>
    </row>
    <row r="60" spans="1:73" x14ac:dyDescent="0.25">
      <c r="A60" s="74"/>
      <c r="B60" s="74" t="b">
        <v>0</v>
      </c>
      <c r="C60" s="74" t="s">
        <v>197</v>
      </c>
      <c r="D60" s="75">
        <v>43418.6493402778</v>
      </c>
      <c r="E60" s="76" t="s">
        <v>73</v>
      </c>
      <c r="F60" s="77" t="s">
        <v>92</v>
      </c>
      <c r="G60" s="74" t="s">
        <v>198</v>
      </c>
      <c r="H60" s="78">
        <v>3480.2869999999998</v>
      </c>
      <c r="I60" s="78">
        <v>6.8445019584124402</v>
      </c>
      <c r="J60" s="78">
        <v>130.655944872297</v>
      </c>
      <c r="K60" s="77">
        <v>50431.165999999997</v>
      </c>
      <c r="L60" s="77">
        <v>1.1154586389986301</v>
      </c>
      <c r="M60" s="77">
        <v>125.700996733153</v>
      </c>
      <c r="N60" s="79">
        <v>5728076.1540000001</v>
      </c>
      <c r="O60" s="78">
        <v>0.56644995334163495</v>
      </c>
      <c r="P60" s="78" t="s">
        <v>118</v>
      </c>
      <c r="Q60" s="80">
        <v>24672.852999999999</v>
      </c>
      <c r="R60" s="80">
        <v>2.5614772639235701</v>
      </c>
      <c r="S60" s="80" t="s">
        <v>118</v>
      </c>
      <c r="T60" s="78">
        <v>9541.375</v>
      </c>
      <c r="U60" s="78">
        <v>4.8066204035109497</v>
      </c>
      <c r="V60" s="78" t="s">
        <v>118</v>
      </c>
      <c r="W60" s="80">
        <v>719.82899999999995</v>
      </c>
      <c r="X60" s="80">
        <v>14.682956710296301</v>
      </c>
      <c r="Y60" s="80" t="s">
        <v>118</v>
      </c>
      <c r="Z60" s="81">
        <v>3533.377</v>
      </c>
      <c r="AA60" s="81">
        <v>4.8750375912785904</v>
      </c>
      <c r="AB60" s="81" t="s">
        <v>118</v>
      </c>
      <c r="AC60" s="82">
        <v>2599216.4920000001</v>
      </c>
      <c r="AD60" s="82">
        <v>0.71158473960250701</v>
      </c>
      <c r="AE60" s="82">
        <v>19.3665414792302</v>
      </c>
      <c r="AF60" s="78">
        <v>636.73800000000006</v>
      </c>
      <c r="AG60" s="78">
        <v>16.6600684177325</v>
      </c>
      <c r="AH60" s="78" t="s">
        <v>118</v>
      </c>
      <c r="AI60" s="77">
        <v>287.33100000000002</v>
      </c>
      <c r="AJ60" s="77">
        <v>15.672583215610601</v>
      </c>
      <c r="AK60" s="77" t="s">
        <v>118</v>
      </c>
      <c r="AL60" s="78">
        <v>967.14</v>
      </c>
      <c r="AM60" s="78">
        <v>15.201498187449401</v>
      </c>
      <c r="AN60" s="78" t="s">
        <v>118</v>
      </c>
      <c r="AO60" s="77">
        <v>1689.0340000000001</v>
      </c>
      <c r="AP60" s="77">
        <v>8.5088045690460401</v>
      </c>
      <c r="AQ60" s="77" t="s">
        <v>118</v>
      </c>
      <c r="AR60" s="78">
        <v>920385.59900000005</v>
      </c>
      <c r="AS60" s="78">
        <v>131.51552208372499</v>
      </c>
      <c r="AT60" s="78">
        <v>4.8940449182181425</v>
      </c>
      <c r="AU60" s="78">
        <v>0.67431231920772505</v>
      </c>
      <c r="AV60" s="78">
        <f t="shared" si="0"/>
        <v>134.36280651425659</v>
      </c>
      <c r="AW60" s="77">
        <v>747028.82</v>
      </c>
      <c r="AX60" s="77"/>
      <c r="AY60" s="77"/>
      <c r="AZ60" s="77">
        <v>0.82880419022711604</v>
      </c>
      <c r="BA60" s="77">
        <v>130.43283754075301</v>
      </c>
      <c r="BB60" s="78">
        <v>225382.34899999999</v>
      </c>
      <c r="BC60" s="78"/>
      <c r="BD60" s="78"/>
      <c r="BE60" s="78">
        <v>1.20981261880117</v>
      </c>
      <c r="BF60" s="78">
        <v>102.69433724548099</v>
      </c>
      <c r="BG60" s="77">
        <v>43034.989000000001</v>
      </c>
      <c r="BH60" s="77"/>
      <c r="BI60" s="77"/>
      <c r="BJ60" s="77">
        <v>1.5723688191530101</v>
      </c>
      <c r="BK60" s="77">
        <v>97.903361497477107</v>
      </c>
      <c r="BL60" s="78">
        <v>375722.33399999997</v>
      </c>
      <c r="BM60" s="78"/>
      <c r="BN60" s="78"/>
      <c r="BO60" s="78">
        <v>0.700229474723709</v>
      </c>
      <c r="BP60" s="78">
        <v>102.673989609655</v>
      </c>
      <c r="BQ60" s="77">
        <v>71842.553</v>
      </c>
      <c r="BR60" s="77"/>
      <c r="BS60" s="77"/>
      <c r="BT60" s="77">
        <v>1.3167425234041501</v>
      </c>
      <c r="BU60" s="77">
        <v>97.1638574925732</v>
      </c>
    </row>
    <row r="61" spans="1:73" x14ac:dyDescent="0.25">
      <c r="A61" s="74"/>
      <c r="B61" s="74" t="b">
        <v>0</v>
      </c>
      <c r="C61" s="74" t="s">
        <v>199</v>
      </c>
      <c r="D61" s="75">
        <v>43418.652939814798</v>
      </c>
      <c r="E61" s="76" t="s">
        <v>73</v>
      </c>
      <c r="F61" s="77" t="s">
        <v>92</v>
      </c>
      <c r="G61" s="74" t="s">
        <v>104</v>
      </c>
      <c r="H61" s="78">
        <v>904.04899999999998</v>
      </c>
      <c r="I61" s="78">
        <v>12.1554670414142</v>
      </c>
      <c r="J61" s="78">
        <v>132.844730196033</v>
      </c>
      <c r="K61" s="77">
        <v>24945.397000000001</v>
      </c>
      <c r="L61" s="77">
        <v>2.65381462523573</v>
      </c>
      <c r="M61" s="77">
        <v>126.941057530563</v>
      </c>
      <c r="N61" s="79">
        <v>5675545.8789999997</v>
      </c>
      <c r="O61" s="78">
        <v>0.55298553488874402</v>
      </c>
      <c r="P61" s="78" t="s">
        <v>118</v>
      </c>
      <c r="Q61" s="80">
        <v>12336.163</v>
      </c>
      <c r="R61" s="80">
        <v>3.0060985649879202</v>
      </c>
      <c r="S61" s="80" t="s">
        <v>118</v>
      </c>
      <c r="T61" s="78">
        <v>4768.0929999999998</v>
      </c>
      <c r="U61" s="78">
        <v>5.9302621622017799</v>
      </c>
      <c r="V61" s="78" t="s">
        <v>118</v>
      </c>
      <c r="W61" s="80">
        <v>274.31900000000002</v>
      </c>
      <c r="X61" s="80">
        <v>13.0126200702371</v>
      </c>
      <c r="Y61" s="80" t="s">
        <v>118</v>
      </c>
      <c r="Z61" s="81">
        <v>925.08</v>
      </c>
      <c r="AA61" s="81">
        <v>10.168495205822399</v>
      </c>
      <c r="AB61" s="81" t="s">
        <v>118</v>
      </c>
      <c r="AC61" s="82">
        <v>856.99599999999998</v>
      </c>
      <c r="AD61" s="82">
        <v>15.7826890153551</v>
      </c>
      <c r="AE61" s="82" t="s">
        <v>118</v>
      </c>
      <c r="AF61" s="78">
        <v>18.018000000000001</v>
      </c>
      <c r="AG61" s="78">
        <v>63.071801355283</v>
      </c>
      <c r="AH61" s="78" t="s">
        <v>118</v>
      </c>
      <c r="AI61" s="77">
        <v>7.0069999999999997</v>
      </c>
      <c r="AJ61" s="77">
        <v>178.80936529065301</v>
      </c>
      <c r="AK61" s="77" t="s">
        <v>118</v>
      </c>
      <c r="AL61" s="78">
        <v>409.471</v>
      </c>
      <c r="AM61" s="78">
        <v>12.7541564096842</v>
      </c>
      <c r="AN61" s="78" t="s">
        <v>118</v>
      </c>
      <c r="AO61" s="77">
        <v>6.0069999999999997</v>
      </c>
      <c r="AP61" s="77">
        <v>210.83313450191301</v>
      </c>
      <c r="AQ61" s="77" t="s">
        <v>118</v>
      </c>
      <c r="AR61" s="78">
        <v>404.46600000000001</v>
      </c>
      <c r="AS61" s="78">
        <v>5.7794860342133499E-2</v>
      </c>
      <c r="AU61" s="78">
        <v>29.1535536405225</v>
      </c>
      <c r="AV61" s="78" t="e">
        <f t="shared" si="0"/>
        <v>#DIV/0!</v>
      </c>
      <c r="AW61" s="77">
        <v>234.26900000000001</v>
      </c>
      <c r="AX61" s="77"/>
      <c r="AY61" s="77"/>
      <c r="AZ61" s="77">
        <v>18.3753080683029</v>
      </c>
      <c r="BA61" s="77">
        <v>4.0903870907998699E-2</v>
      </c>
      <c r="BB61" s="78">
        <v>36.040999999999997</v>
      </c>
      <c r="BC61" s="78"/>
      <c r="BD61" s="78"/>
      <c r="BE61" s="78">
        <v>70.762656445431304</v>
      </c>
      <c r="BF61" s="78">
        <v>1.6421900938943499E-2</v>
      </c>
      <c r="BG61" s="77">
        <v>4.0039999999999996</v>
      </c>
      <c r="BH61" s="77"/>
      <c r="BI61" s="77"/>
      <c r="BJ61" s="77">
        <v>210.81851067789199</v>
      </c>
      <c r="BK61" s="77">
        <v>9.1089847713426396E-3</v>
      </c>
      <c r="BL61" s="78">
        <v>52.058999999999997</v>
      </c>
      <c r="BM61" s="78"/>
      <c r="BN61" s="78"/>
      <c r="BO61" s="78">
        <v>57.905316301635601</v>
      </c>
      <c r="BP61" s="78">
        <v>1.4226211064389401E-2</v>
      </c>
      <c r="BQ61" s="77">
        <v>6.0060000000000002</v>
      </c>
      <c r="BR61" s="77"/>
      <c r="BS61" s="77"/>
      <c r="BT61" s="77">
        <v>140.54567378526099</v>
      </c>
      <c r="BU61" s="77">
        <v>8.1228478628869796E-3</v>
      </c>
    </row>
    <row r="62" spans="1:73" x14ac:dyDescent="0.25">
      <c r="A62" s="74"/>
      <c r="B62" s="74" t="b">
        <v>0</v>
      </c>
      <c r="C62" s="74" t="s">
        <v>200</v>
      </c>
      <c r="D62" s="75">
        <v>43418.656527777799</v>
      </c>
      <c r="E62" s="76" t="s">
        <v>73</v>
      </c>
      <c r="F62" s="77" t="s">
        <v>92</v>
      </c>
      <c r="G62" s="74" t="s">
        <v>201</v>
      </c>
      <c r="H62" s="78">
        <v>25964.125</v>
      </c>
      <c r="I62" s="78">
        <v>2.7938423539005099</v>
      </c>
      <c r="J62" s="78">
        <v>111.553558122445</v>
      </c>
      <c r="K62" s="77">
        <v>318920.69699999999</v>
      </c>
      <c r="L62" s="77">
        <v>0.78399085312581696</v>
      </c>
      <c r="M62" s="77">
        <v>112.63710441316501</v>
      </c>
      <c r="N62" s="79">
        <v>5784857.7479999997</v>
      </c>
      <c r="O62" s="78">
        <v>0.38244254371986802</v>
      </c>
      <c r="P62" s="78" t="s">
        <v>118</v>
      </c>
      <c r="Q62" s="80">
        <v>29154.579000000002</v>
      </c>
      <c r="R62" s="80">
        <v>2.6496959327645002</v>
      </c>
      <c r="S62" s="80" t="s">
        <v>118</v>
      </c>
      <c r="T62" s="78">
        <v>10990.852000000001</v>
      </c>
      <c r="U62" s="78">
        <v>4.1107574650051202</v>
      </c>
      <c r="V62" s="78" t="s">
        <v>118</v>
      </c>
      <c r="W62" s="80">
        <v>486.55900000000003</v>
      </c>
      <c r="X62" s="80">
        <v>19.013991297632</v>
      </c>
      <c r="Y62" s="80" t="s">
        <v>118</v>
      </c>
      <c r="Z62" s="81">
        <v>38047.599999999999</v>
      </c>
      <c r="AA62" s="81">
        <v>2.2773131644159701</v>
      </c>
      <c r="AB62" s="81" t="s">
        <v>118</v>
      </c>
      <c r="AC62" s="82">
        <v>18437076.429000001</v>
      </c>
      <c r="AD62" s="82">
        <v>0.49057164672058701</v>
      </c>
      <c r="AE62" s="82">
        <v>153.38707803507501</v>
      </c>
      <c r="AF62" s="78">
        <v>276.31700000000001</v>
      </c>
      <c r="AG62" s="78">
        <v>19.1877693726952</v>
      </c>
      <c r="AH62" s="78" t="s">
        <v>118</v>
      </c>
      <c r="AI62" s="77">
        <v>159.185</v>
      </c>
      <c r="AJ62" s="77">
        <v>42.908376609625499</v>
      </c>
      <c r="AK62" s="77" t="s">
        <v>118</v>
      </c>
      <c r="AL62" s="78">
        <v>1076.269</v>
      </c>
      <c r="AM62" s="78">
        <v>14.1442831946776</v>
      </c>
      <c r="AN62" s="78" t="s">
        <v>118</v>
      </c>
      <c r="AO62" s="77">
        <v>631.73800000000006</v>
      </c>
      <c r="AP62" s="77">
        <v>10.0921657045615</v>
      </c>
      <c r="AQ62" s="77" t="s">
        <v>118</v>
      </c>
      <c r="AR62" s="78">
        <v>938921.60400000005</v>
      </c>
      <c r="AS62" s="78">
        <v>134.16416454137601</v>
      </c>
      <c r="AT62" s="78">
        <v>4.9719702680169151</v>
      </c>
      <c r="AU62" s="78">
        <v>1.01232075781195</v>
      </c>
      <c r="AV62" s="78">
        <f t="shared" si="0"/>
        <v>134.92052175413329</v>
      </c>
      <c r="AW62" s="77">
        <v>770857.50899999996</v>
      </c>
      <c r="AX62" s="77"/>
      <c r="AY62" s="77"/>
      <c r="AZ62" s="77">
        <v>1.3541953639504301</v>
      </c>
      <c r="BA62" s="77">
        <v>134.593377854507</v>
      </c>
      <c r="BB62" s="78">
        <v>232567.09</v>
      </c>
      <c r="BC62" s="78"/>
      <c r="BD62" s="78"/>
      <c r="BE62" s="78">
        <v>1.0639276467247101</v>
      </c>
      <c r="BF62" s="78">
        <v>105.968028457545</v>
      </c>
      <c r="BG62" s="77">
        <v>43374.713000000003</v>
      </c>
      <c r="BH62" s="77"/>
      <c r="BI62" s="77"/>
      <c r="BJ62" s="77">
        <v>2.0212621463351201</v>
      </c>
      <c r="BK62" s="77">
        <v>98.676223820768698</v>
      </c>
      <c r="BL62" s="78">
        <v>383561.95299999998</v>
      </c>
      <c r="BM62" s="78"/>
      <c r="BN62" s="78"/>
      <c r="BO62" s="78">
        <v>0.70406224795031802</v>
      </c>
      <c r="BP62" s="78">
        <v>104.816329542392</v>
      </c>
      <c r="BQ62" s="77">
        <v>73339.37</v>
      </c>
      <c r="BR62" s="77"/>
      <c r="BS62" s="77"/>
      <c r="BT62" s="77">
        <v>1.6512915998962701</v>
      </c>
      <c r="BU62" s="77">
        <v>99.188235909087197</v>
      </c>
    </row>
    <row r="63" spans="1:73" x14ac:dyDescent="0.25">
      <c r="A63" s="74"/>
      <c r="B63" s="74" t="b">
        <v>0</v>
      </c>
      <c r="C63" s="74" t="s">
        <v>202</v>
      </c>
      <c r="D63" s="75">
        <v>43418.660115740699</v>
      </c>
      <c r="E63" s="76" t="s">
        <v>73</v>
      </c>
      <c r="F63" s="77" t="s">
        <v>92</v>
      </c>
      <c r="G63" s="74" t="s">
        <v>104</v>
      </c>
      <c r="H63" s="78">
        <v>979.13800000000003</v>
      </c>
      <c r="I63" s="78">
        <v>13.374738304119999</v>
      </c>
      <c r="J63" s="78">
        <v>132.7809341876</v>
      </c>
      <c r="K63" s="77">
        <v>25117.792000000001</v>
      </c>
      <c r="L63" s="77">
        <v>1.9660946713655501</v>
      </c>
      <c r="M63" s="77">
        <v>126.93266930884</v>
      </c>
      <c r="N63" s="79">
        <v>5702442.415</v>
      </c>
      <c r="O63" s="78">
        <v>0.469236181339244</v>
      </c>
      <c r="P63" s="78" t="s">
        <v>118</v>
      </c>
      <c r="Q63" s="80">
        <v>12359.258</v>
      </c>
      <c r="R63" s="80">
        <v>2.97483199168038</v>
      </c>
      <c r="S63" s="80" t="s">
        <v>118</v>
      </c>
      <c r="T63" s="78">
        <v>4663.9009999999998</v>
      </c>
      <c r="U63" s="78">
        <v>6.12946123377706</v>
      </c>
      <c r="V63" s="78" t="s">
        <v>118</v>
      </c>
      <c r="W63" s="80">
        <v>253.29</v>
      </c>
      <c r="X63" s="80">
        <v>33.438967443059198</v>
      </c>
      <c r="Y63" s="80" t="s">
        <v>118</v>
      </c>
      <c r="Z63" s="81">
        <v>789.91499999999996</v>
      </c>
      <c r="AA63" s="81">
        <v>13.6306841531038</v>
      </c>
      <c r="AB63" s="81" t="s">
        <v>118</v>
      </c>
      <c r="AC63" s="82">
        <v>2928.6039999999998</v>
      </c>
      <c r="AD63" s="82">
        <v>27.347572270153002</v>
      </c>
      <c r="AE63" s="82" t="s">
        <v>118</v>
      </c>
      <c r="AF63" s="78">
        <v>37.042999999999999</v>
      </c>
      <c r="AG63" s="78">
        <v>51.044751308085303</v>
      </c>
      <c r="AH63" s="78" t="s">
        <v>118</v>
      </c>
      <c r="AI63" s="77">
        <v>5.0060000000000002</v>
      </c>
      <c r="AJ63" s="77">
        <v>253.86959593490599</v>
      </c>
      <c r="AK63" s="77" t="s">
        <v>118</v>
      </c>
      <c r="AL63" s="78">
        <v>397.459</v>
      </c>
      <c r="AM63" s="78">
        <v>24.938068223121199</v>
      </c>
      <c r="AN63" s="78" t="s">
        <v>118</v>
      </c>
      <c r="AO63" s="77">
        <v>2.0019999999999998</v>
      </c>
      <c r="AP63" s="77">
        <v>316.22776601683802</v>
      </c>
      <c r="AQ63" s="77" t="s">
        <v>118</v>
      </c>
      <c r="AR63" s="78">
        <v>371.42599999999999</v>
      </c>
      <c r="AS63" s="78">
        <v>5.3073716449435301E-2</v>
      </c>
      <c r="AU63" s="78">
        <v>17.718364715568899</v>
      </c>
      <c r="AV63" s="78" t="e">
        <f t="shared" si="0"/>
        <v>#DIV/0!</v>
      </c>
      <c r="AW63" s="77">
        <v>226.256</v>
      </c>
      <c r="AX63" s="77"/>
      <c r="AY63" s="77"/>
      <c r="AZ63" s="77">
        <v>36.200773866785603</v>
      </c>
      <c r="BA63" s="77">
        <v>3.9504783885875402E-2</v>
      </c>
      <c r="BB63" s="78">
        <v>36.04</v>
      </c>
      <c r="BC63" s="78"/>
      <c r="BD63" s="78"/>
      <c r="BE63" s="78">
        <v>69.542312387323605</v>
      </c>
      <c r="BF63" s="78">
        <v>1.6421445293957601E-2</v>
      </c>
      <c r="BG63" s="77">
        <v>2.0019999999999998</v>
      </c>
      <c r="BH63" s="77"/>
      <c r="BI63" s="77"/>
      <c r="BJ63" s="77">
        <v>210.81851067789199</v>
      </c>
      <c r="BK63" s="77">
        <v>4.5544923856713198E-3</v>
      </c>
      <c r="BL63" s="78">
        <v>65.073999999999998</v>
      </c>
      <c r="BM63" s="78"/>
      <c r="BN63" s="78"/>
      <c r="BO63" s="78">
        <v>49.852597516643101</v>
      </c>
      <c r="BP63" s="78">
        <v>1.7782832148217902E-2</v>
      </c>
      <c r="BQ63" s="77">
        <v>0</v>
      </c>
      <c r="BR63" s="77"/>
      <c r="BS63" s="77"/>
      <c r="BT63" s="77" t="s">
        <v>105</v>
      </c>
      <c r="BU63" s="77">
        <v>0</v>
      </c>
    </row>
    <row r="64" spans="1:73" x14ac:dyDescent="0.25">
      <c r="A64" s="74"/>
      <c r="B64" s="74" t="b">
        <v>0</v>
      </c>
      <c r="C64" s="74" t="s">
        <v>203</v>
      </c>
      <c r="D64" s="75">
        <v>43418.663715277798</v>
      </c>
      <c r="E64" s="76" t="s">
        <v>73</v>
      </c>
      <c r="F64" s="77" t="s">
        <v>92</v>
      </c>
      <c r="G64" s="74" t="s">
        <v>204</v>
      </c>
      <c r="H64" s="78">
        <v>26039.164000000001</v>
      </c>
      <c r="I64" s="78">
        <v>1.6516883826714699</v>
      </c>
      <c r="J64" s="78">
        <v>111.48980459427401</v>
      </c>
      <c r="K64" s="77">
        <v>289743.21399999998</v>
      </c>
      <c r="L64" s="77">
        <v>0.88771759692895802</v>
      </c>
      <c r="M64" s="77">
        <v>114.056792900312</v>
      </c>
      <c r="N64" s="79">
        <v>5773217.9680000003</v>
      </c>
      <c r="O64" s="78">
        <v>0.43146566131358599</v>
      </c>
      <c r="P64" s="78" t="s">
        <v>118</v>
      </c>
      <c r="Q64" s="80">
        <v>30358.873</v>
      </c>
      <c r="R64" s="80">
        <v>0.73696180184361704</v>
      </c>
      <c r="S64" s="80" t="s">
        <v>118</v>
      </c>
      <c r="T64" s="78">
        <v>11487.695</v>
      </c>
      <c r="U64" s="78">
        <v>2.8173083836720201</v>
      </c>
      <c r="V64" s="78" t="s">
        <v>118</v>
      </c>
      <c r="W64" s="80">
        <v>1335.57</v>
      </c>
      <c r="X64" s="80">
        <v>9.6085192670405295</v>
      </c>
      <c r="Y64" s="80" t="s">
        <v>118</v>
      </c>
      <c r="Z64" s="81">
        <v>3748.6660000000002</v>
      </c>
      <c r="AA64" s="81">
        <v>5.6242562423225797</v>
      </c>
      <c r="AB64" s="81" t="s">
        <v>118</v>
      </c>
      <c r="AC64" s="82">
        <v>20932389.278000001</v>
      </c>
      <c r="AD64" s="82">
        <v>0.29812311676532599</v>
      </c>
      <c r="AE64" s="82">
        <v>174.50250450228299</v>
      </c>
      <c r="AF64" s="78">
        <v>1174.374</v>
      </c>
      <c r="AG64" s="78">
        <v>9.5360122863885692</v>
      </c>
      <c r="AH64" s="78" t="s">
        <v>118</v>
      </c>
      <c r="AI64" s="77">
        <v>744.87</v>
      </c>
      <c r="AJ64" s="77">
        <v>8.4107980800676092</v>
      </c>
      <c r="AK64" s="77">
        <v>1.53335524274347E-3</v>
      </c>
      <c r="AL64" s="78">
        <v>1008.1950000000001</v>
      </c>
      <c r="AM64" s="78">
        <v>12.7356010231164</v>
      </c>
      <c r="AN64" s="78" t="s">
        <v>118</v>
      </c>
      <c r="AO64" s="77">
        <v>4362.6490000000003</v>
      </c>
      <c r="AP64" s="77">
        <v>5.2507795030481397</v>
      </c>
      <c r="AQ64" s="77" t="s">
        <v>118</v>
      </c>
      <c r="AR64" s="78">
        <v>935323.33499999996</v>
      </c>
      <c r="AS64" s="78">
        <v>133.650001535515</v>
      </c>
      <c r="AT64" s="78">
        <v>4.938567815333764</v>
      </c>
      <c r="AU64" s="78">
        <v>0.36705298640182499</v>
      </c>
      <c r="AV64" s="78">
        <f t="shared" si="0"/>
        <v>135.31251015784878</v>
      </c>
      <c r="AW64" s="77">
        <v>765027.12699999998</v>
      </c>
      <c r="AX64" s="77"/>
      <c r="AY64" s="77"/>
      <c r="AZ64" s="77">
        <v>0.74139081550997499</v>
      </c>
      <c r="BA64" s="77">
        <v>133.57538062622501</v>
      </c>
      <c r="BB64" s="78">
        <v>231282.50399999999</v>
      </c>
      <c r="BC64" s="78"/>
      <c r="BD64" s="78"/>
      <c r="BE64" s="78">
        <v>1.0105803063421701</v>
      </c>
      <c r="BF64" s="78">
        <v>105.38271328761201</v>
      </c>
      <c r="BG64" s="77">
        <v>43853.148999999998</v>
      </c>
      <c r="BH64" s="77"/>
      <c r="BI64" s="77"/>
      <c r="BJ64" s="77">
        <v>2.2308922515914502</v>
      </c>
      <c r="BK64" s="77">
        <v>99.764651952152803</v>
      </c>
      <c r="BL64" s="78">
        <v>385167.43400000001</v>
      </c>
      <c r="BM64" s="78"/>
      <c r="BN64" s="78"/>
      <c r="BO64" s="78">
        <v>0.88428554442720098</v>
      </c>
      <c r="BP64" s="78">
        <v>105.25506081971</v>
      </c>
      <c r="BQ64" s="77">
        <v>73536.392000000007</v>
      </c>
      <c r="BR64" s="77"/>
      <c r="BS64" s="77"/>
      <c r="BT64" s="77">
        <v>0.99308941401654105</v>
      </c>
      <c r="BU64" s="77">
        <v>99.454699400869004</v>
      </c>
    </row>
    <row r="65" spans="1:73" x14ac:dyDescent="0.25">
      <c r="A65" s="74"/>
      <c r="B65" s="74" t="b">
        <v>0</v>
      </c>
      <c r="C65" s="74" t="s">
        <v>205</v>
      </c>
      <c r="D65" s="75">
        <v>43418.667291666701</v>
      </c>
      <c r="E65" s="76" t="s">
        <v>73</v>
      </c>
      <c r="F65" s="77" t="s">
        <v>92</v>
      </c>
      <c r="G65" s="74" t="s">
        <v>104</v>
      </c>
      <c r="H65" s="78">
        <v>930.08199999999999</v>
      </c>
      <c r="I65" s="78">
        <v>7.9823263168347198</v>
      </c>
      <c r="J65" s="78">
        <v>132.82261242262399</v>
      </c>
      <c r="K65" s="77">
        <v>25319.315999999999</v>
      </c>
      <c r="L65" s="77">
        <v>4.1217678023438804</v>
      </c>
      <c r="M65" s="77">
        <v>126.92286375766599</v>
      </c>
      <c r="N65" s="79">
        <v>5725657.9249999998</v>
      </c>
      <c r="O65" s="78">
        <v>0.52539227215179796</v>
      </c>
      <c r="P65" s="78" t="s">
        <v>118</v>
      </c>
      <c r="Q65" s="80">
        <v>12345.123</v>
      </c>
      <c r="R65" s="80">
        <v>5.0873547723471004</v>
      </c>
      <c r="S65" s="80" t="s">
        <v>118</v>
      </c>
      <c r="T65" s="78">
        <v>4559.7539999999999</v>
      </c>
      <c r="U65" s="78">
        <v>4.9685208506975496</v>
      </c>
      <c r="V65" s="78" t="s">
        <v>118</v>
      </c>
      <c r="W65" s="80">
        <v>261.29700000000003</v>
      </c>
      <c r="X65" s="80">
        <v>25.888322283518399</v>
      </c>
      <c r="Y65" s="80" t="s">
        <v>118</v>
      </c>
      <c r="Z65" s="81">
        <v>724.83199999999999</v>
      </c>
      <c r="AA65" s="81">
        <v>14.964813254809201</v>
      </c>
      <c r="AB65" s="81" t="s">
        <v>118</v>
      </c>
      <c r="AC65" s="82">
        <v>2963.6480000000001</v>
      </c>
      <c r="AD65" s="82">
        <v>24.7674311478448</v>
      </c>
      <c r="AE65" s="82" t="s">
        <v>118</v>
      </c>
      <c r="AF65" s="78">
        <v>22.023</v>
      </c>
      <c r="AG65" s="78">
        <v>51.609858476309199</v>
      </c>
      <c r="AH65" s="78" t="s">
        <v>118</v>
      </c>
      <c r="AI65" s="77">
        <v>4.0049999999999999</v>
      </c>
      <c r="AJ65" s="77">
        <v>241.537305553301</v>
      </c>
      <c r="AK65" s="77" t="s">
        <v>118</v>
      </c>
      <c r="AL65" s="78">
        <v>442.517</v>
      </c>
      <c r="AM65" s="78">
        <v>15.1886255328335</v>
      </c>
      <c r="AN65" s="78" t="s">
        <v>118</v>
      </c>
      <c r="AO65" s="77">
        <v>5.0049999999999999</v>
      </c>
      <c r="AP65" s="77">
        <v>194.36506316150999</v>
      </c>
      <c r="AQ65" s="77" t="s">
        <v>118</v>
      </c>
      <c r="AR65" s="78">
        <v>352.40499999999997</v>
      </c>
      <c r="AS65" s="78">
        <v>5.0355772200554698E-2</v>
      </c>
      <c r="AU65" s="78">
        <v>14.5974459975166</v>
      </c>
      <c r="AV65" s="78" t="e">
        <f t="shared" si="0"/>
        <v>#DIV/0!</v>
      </c>
      <c r="AW65" s="77">
        <v>189.214</v>
      </c>
      <c r="AX65" s="77"/>
      <c r="AY65" s="77"/>
      <c r="AZ65" s="77">
        <v>26.917264109410699</v>
      </c>
      <c r="BA65" s="77">
        <v>3.3037171072511001E-2</v>
      </c>
      <c r="BB65" s="78">
        <v>27.030999999999999</v>
      </c>
      <c r="BC65" s="78"/>
      <c r="BD65" s="78"/>
      <c r="BE65" s="78">
        <v>60.613706259836597</v>
      </c>
      <c r="BF65" s="78">
        <v>1.23165396154541E-2</v>
      </c>
      <c r="BG65" s="77">
        <v>3.0030000000000001</v>
      </c>
      <c r="BH65" s="77"/>
      <c r="BI65" s="77"/>
      <c r="BJ65" s="77">
        <v>161.01529717988299</v>
      </c>
      <c r="BK65" s="77">
        <v>6.8317385785069797E-3</v>
      </c>
      <c r="BL65" s="78">
        <v>68.078000000000003</v>
      </c>
      <c r="BM65" s="78"/>
      <c r="BN65" s="78"/>
      <c r="BO65" s="78">
        <v>43.181566438977903</v>
      </c>
      <c r="BP65" s="78">
        <v>1.8603738005753101E-2</v>
      </c>
      <c r="BQ65" s="77">
        <v>0</v>
      </c>
      <c r="BR65" s="77"/>
      <c r="BS65" s="77"/>
      <c r="BT65" s="77" t="s">
        <v>105</v>
      </c>
      <c r="BU65" s="77">
        <v>0</v>
      </c>
    </row>
    <row r="66" spans="1:73" x14ac:dyDescent="0.25">
      <c r="A66" s="74"/>
      <c r="B66" s="74" t="b">
        <v>0</v>
      </c>
      <c r="C66" s="74" t="s">
        <v>206</v>
      </c>
      <c r="D66" s="75">
        <v>43418.670891203699</v>
      </c>
      <c r="E66" s="76" t="s">
        <v>73</v>
      </c>
      <c r="F66" s="77" t="s">
        <v>92</v>
      </c>
      <c r="G66" s="74" t="s">
        <v>207</v>
      </c>
      <c r="H66" s="78">
        <v>11800.705</v>
      </c>
      <c r="I66" s="78">
        <v>4.0097605381231798</v>
      </c>
      <c r="J66" s="78">
        <v>123.586874077692</v>
      </c>
      <c r="K66" s="77">
        <v>157652.99</v>
      </c>
      <c r="L66" s="77">
        <v>1.2227192712800301</v>
      </c>
      <c r="M66" s="77">
        <v>120.483905556929</v>
      </c>
      <c r="N66" s="79">
        <v>5808008.8959999997</v>
      </c>
      <c r="O66" s="78">
        <v>0.83565987165011202</v>
      </c>
      <c r="P66" s="78" t="s">
        <v>118</v>
      </c>
      <c r="Q66" s="80">
        <v>26266.742999999999</v>
      </c>
      <c r="R66" s="80">
        <v>2.0167012234089099</v>
      </c>
      <c r="S66" s="80" t="s">
        <v>118</v>
      </c>
      <c r="T66" s="78">
        <v>9819.8130000000001</v>
      </c>
      <c r="U66" s="78">
        <v>3.8784167146870199</v>
      </c>
      <c r="V66" s="78" t="s">
        <v>118</v>
      </c>
      <c r="W66" s="80">
        <v>566.654</v>
      </c>
      <c r="X66" s="80">
        <v>14.6463011299026</v>
      </c>
      <c r="Y66" s="80" t="s">
        <v>118</v>
      </c>
      <c r="Z66" s="81">
        <v>3337.116</v>
      </c>
      <c r="AA66" s="81">
        <v>7.47268361961717</v>
      </c>
      <c r="AB66" s="81" t="s">
        <v>118</v>
      </c>
      <c r="AC66" s="82">
        <v>6749468.8080000002</v>
      </c>
      <c r="AD66" s="82">
        <v>0.63832109291318795</v>
      </c>
      <c r="AE66" s="82">
        <v>54.4861248348723</v>
      </c>
      <c r="AF66" s="78">
        <v>290.33499999999998</v>
      </c>
      <c r="AG66" s="78">
        <v>35.168044658570302</v>
      </c>
      <c r="AH66" s="78" t="s">
        <v>118</v>
      </c>
      <c r="AI66" s="77">
        <v>154.17699999999999</v>
      </c>
      <c r="AJ66" s="77">
        <v>39.583157339291297</v>
      </c>
      <c r="AK66" s="77" t="s">
        <v>118</v>
      </c>
      <c r="AL66" s="78">
        <v>791.92100000000005</v>
      </c>
      <c r="AM66" s="78">
        <v>13.596487929583599</v>
      </c>
      <c r="AN66" s="78" t="s">
        <v>118</v>
      </c>
      <c r="AO66" s="77">
        <v>936.10500000000002</v>
      </c>
      <c r="AP66" s="77">
        <v>14.950693207587699</v>
      </c>
      <c r="AQ66" s="77" t="s">
        <v>118</v>
      </c>
      <c r="AR66" s="78">
        <v>923768.29700000002</v>
      </c>
      <c r="AS66" s="78">
        <v>131.998881769062</v>
      </c>
      <c r="AT66" s="78">
        <v>4.8697465764204235</v>
      </c>
      <c r="AU66" s="78">
        <v>0.86919530260017897</v>
      </c>
      <c r="AV66" s="78">
        <f t="shared" si="0"/>
        <v>135.5295185258795</v>
      </c>
      <c r="AW66" s="77">
        <v>748981.54099999997</v>
      </c>
      <c r="AX66" s="77"/>
      <c r="AY66" s="77"/>
      <c r="AZ66" s="77">
        <v>0.57892260230814896</v>
      </c>
      <c r="BA66" s="77">
        <v>130.77378682428301</v>
      </c>
      <c r="BB66" s="78">
        <v>226593.22200000001</v>
      </c>
      <c r="BC66" s="78"/>
      <c r="BD66" s="78"/>
      <c r="BE66" s="78">
        <v>1.0786777507710501</v>
      </c>
      <c r="BF66" s="78">
        <v>103.246065456564</v>
      </c>
      <c r="BG66" s="77">
        <v>42045.533000000003</v>
      </c>
      <c r="BH66" s="77"/>
      <c r="BI66" s="77"/>
      <c r="BJ66" s="77">
        <v>2.38514368774094</v>
      </c>
      <c r="BK66" s="77">
        <v>95.652377572423802</v>
      </c>
      <c r="BL66" s="78">
        <v>377278.28</v>
      </c>
      <c r="BM66" s="78"/>
      <c r="BN66" s="78"/>
      <c r="BO66" s="78">
        <v>1.0365356085565001</v>
      </c>
      <c r="BP66" s="78">
        <v>103.099184411721</v>
      </c>
      <c r="BQ66" s="77">
        <v>71143.896999999997</v>
      </c>
      <c r="BR66" s="77"/>
      <c r="BS66" s="77"/>
      <c r="BT66" s="77">
        <v>2.0165323292005799</v>
      </c>
      <c r="BU66" s="77">
        <v>96.218956327655903</v>
      </c>
    </row>
    <row r="67" spans="1:73" x14ac:dyDescent="0.25">
      <c r="A67" s="74"/>
      <c r="B67" s="74" t="b">
        <v>0</v>
      </c>
      <c r="C67" s="74" t="s">
        <v>208</v>
      </c>
      <c r="D67" s="75">
        <v>43418.674467592602</v>
      </c>
      <c r="E67" s="76" t="s">
        <v>73</v>
      </c>
      <c r="F67" s="77" t="s">
        <v>92</v>
      </c>
      <c r="G67" s="74" t="s">
        <v>104</v>
      </c>
      <c r="H67" s="78">
        <v>853.99199999999996</v>
      </c>
      <c r="I67" s="78">
        <v>12.567116614305</v>
      </c>
      <c r="J67" s="78">
        <v>132.88725888591</v>
      </c>
      <c r="K67" s="77">
        <v>24543.351999999999</v>
      </c>
      <c r="L67" s="77">
        <v>2.25957892189188</v>
      </c>
      <c r="M67" s="77">
        <v>126.960619829951</v>
      </c>
      <c r="N67" s="79">
        <v>5734581.0990000004</v>
      </c>
      <c r="O67" s="78">
        <v>0.39641114135351202</v>
      </c>
      <c r="P67" s="78" t="s">
        <v>118</v>
      </c>
      <c r="Q67" s="80">
        <v>12328.228999999999</v>
      </c>
      <c r="R67" s="80">
        <v>3.5883491768331202</v>
      </c>
      <c r="S67" s="80" t="s">
        <v>118</v>
      </c>
      <c r="T67" s="78">
        <v>4632.8389999999999</v>
      </c>
      <c r="U67" s="78">
        <v>5.2175805024674604</v>
      </c>
      <c r="V67" s="78" t="s">
        <v>118</v>
      </c>
      <c r="W67" s="80">
        <v>296.33999999999997</v>
      </c>
      <c r="X67" s="80">
        <v>19.712229212613799</v>
      </c>
      <c r="Y67" s="80" t="s">
        <v>118</v>
      </c>
      <c r="Z67" s="81">
        <v>753.87699999999995</v>
      </c>
      <c r="AA67" s="81">
        <v>15.727406294452001</v>
      </c>
      <c r="AB67" s="81" t="s">
        <v>118</v>
      </c>
      <c r="AC67" s="82">
        <v>1550.838</v>
      </c>
      <c r="AD67" s="82">
        <v>25.993050154436698</v>
      </c>
      <c r="AE67" s="82" t="s">
        <v>118</v>
      </c>
      <c r="AF67" s="78">
        <v>33.037999999999997</v>
      </c>
      <c r="AG67" s="78">
        <v>84.573721530276998</v>
      </c>
      <c r="AH67" s="78" t="s">
        <v>118</v>
      </c>
      <c r="AI67" s="77">
        <v>5.0049999999999999</v>
      </c>
      <c r="AJ67" s="77">
        <v>169.967317119759</v>
      </c>
      <c r="AK67" s="77" t="s">
        <v>118</v>
      </c>
      <c r="AL67" s="78">
        <v>416.48</v>
      </c>
      <c r="AM67" s="78">
        <v>16.3897436990339</v>
      </c>
      <c r="AN67" s="78" t="s">
        <v>118</v>
      </c>
      <c r="AO67" s="77">
        <v>10.01</v>
      </c>
      <c r="AP67" s="77">
        <v>124.721912892465</v>
      </c>
      <c r="AQ67" s="77" t="s">
        <v>118</v>
      </c>
      <c r="AR67" s="78">
        <v>393.45800000000003</v>
      </c>
      <c r="AS67" s="78">
        <v>5.6221907800643699E-2</v>
      </c>
      <c r="AU67" s="78">
        <v>25.333765714124301</v>
      </c>
      <c r="AV67" s="78" t="e">
        <f t="shared" si="0"/>
        <v>#DIV/0!</v>
      </c>
      <c r="AW67" s="77">
        <v>220.25200000000001</v>
      </c>
      <c r="AX67" s="77"/>
      <c r="AY67" s="77"/>
      <c r="AZ67" s="77">
        <v>33.948859646971499</v>
      </c>
      <c r="BA67" s="77">
        <v>3.8456472581641303E-2</v>
      </c>
      <c r="BB67" s="78">
        <v>32.036000000000001</v>
      </c>
      <c r="BC67" s="78"/>
      <c r="BD67" s="78"/>
      <c r="BE67" s="78">
        <v>76.266075346614798</v>
      </c>
      <c r="BF67" s="78">
        <v>1.4597042770178301E-2</v>
      </c>
      <c r="BG67" s="77">
        <v>1.0009999999999999</v>
      </c>
      <c r="BH67" s="77"/>
      <c r="BI67" s="77"/>
      <c r="BJ67" s="77">
        <v>316.22776601683802</v>
      </c>
      <c r="BK67" s="77">
        <v>2.2772461928356599E-3</v>
      </c>
      <c r="BL67" s="78">
        <v>64.075000000000003</v>
      </c>
      <c r="BM67" s="78"/>
      <c r="BN67" s="78"/>
      <c r="BO67" s="78">
        <v>49.519755212253301</v>
      </c>
      <c r="BP67" s="78">
        <v>1.7509834494530301E-2</v>
      </c>
      <c r="BQ67" s="77">
        <v>7.008</v>
      </c>
      <c r="BR67" s="77"/>
      <c r="BS67" s="77"/>
      <c r="BT67" s="77">
        <v>223.871740223573</v>
      </c>
      <c r="BU67" s="77">
        <v>9.4780082955564296E-3</v>
      </c>
    </row>
    <row r="68" spans="1:73" x14ac:dyDescent="0.25">
      <c r="A68" s="74"/>
      <c r="B68" s="74" t="b">
        <v>0</v>
      </c>
      <c r="C68" s="74" t="s">
        <v>209</v>
      </c>
      <c r="D68" s="75">
        <v>43418.678055555603</v>
      </c>
      <c r="E68" s="76" t="s">
        <v>73</v>
      </c>
      <c r="F68" s="77" t="s">
        <v>92</v>
      </c>
      <c r="G68" s="74" t="s">
        <v>210</v>
      </c>
      <c r="H68" s="78">
        <v>2552.0770000000002</v>
      </c>
      <c r="I68" s="78">
        <v>8.3139068913320102</v>
      </c>
      <c r="J68" s="78">
        <v>131.44455695912501</v>
      </c>
      <c r="K68" s="77">
        <v>40898.284</v>
      </c>
      <c r="L68" s="77">
        <v>1.70117936664239</v>
      </c>
      <c r="M68" s="77">
        <v>126.164838073571</v>
      </c>
      <c r="N68" s="79">
        <v>5802612.0319999997</v>
      </c>
      <c r="O68" s="78">
        <v>0.44481114373314701</v>
      </c>
      <c r="P68" s="78" t="s">
        <v>118</v>
      </c>
      <c r="Q68" s="80">
        <v>22822.319</v>
      </c>
      <c r="R68" s="80">
        <v>2.4605082847622501</v>
      </c>
      <c r="S68" s="80" t="s">
        <v>118</v>
      </c>
      <c r="T68" s="78">
        <v>8633.81</v>
      </c>
      <c r="U68" s="78">
        <v>4.4044274379365298</v>
      </c>
      <c r="V68" s="78" t="s">
        <v>118</v>
      </c>
      <c r="W68" s="80">
        <v>334.38299999999998</v>
      </c>
      <c r="X68" s="80">
        <v>17.2992007990226</v>
      </c>
      <c r="Y68" s="80" t="s">
        <v>118</v>
      </c>
      <c r="Z68" s="81">
        <v>3251.9929999999999</v>
      </c>
      <c r="AA68" s="81">
        <v>8.5179949810891706</v>
      </c>
      <c r="AB68" s="81" t="s">
        <v>118</v>
      </c>
      <c r="AC68" s="82">
        <v>1988567.442</v>
      </c>
      <c r="AD68" s="82">
        <v>0.739017139922025</v>
      </c>
      <c r="AE68" s="82">
        <v>14.199207404180999</v>
      </c>
      <c r="AF68" s="78">
        <v>162.185</v>
      </c>
      <c r="AG68" s="78">
        <v>36.553843119403098</v>
      </c>
      <c r="AH68" s="78" t="s">
        <v>118</v>
      </c>
      <c r="AI68" s="77">
        <v>45.052</v>
      </c>
      <c r="AJ68" s="77">
        <v>28.210928775837001</v>
      </c>
      <c r="AK68" s="77" t="s">
        <v>118</v>
      </c>
      <c r="AL68" s="78">
        <v>727.84900000000005</v>
      </c>
      <c r="AM68" s="78">
        <v>19.976449205975001</v>
      </c>
      <c r="AN68" s="78" t="s">
        <v>118</v>
      </c>
      <c r="AO68" s="77">
        <v>338.38900000000001</v>
      </c>
      <c r="AP68" s="77">
        <v>17.070204918266001</v>
      </c>
      <c r="AQ68" s="77" t="s">
        <v>118</v>
      </c>
      <c r="AR68" s="78">
        <v>917525.00399999996</v>
      </c>
      <c r="AS68" s="78">
        <v>131.106766617208</v>
      </c>
      <c r="AT68" s="78">
        <v>4.8641436793211961</v>
      </c>
      <c r="AU68" s="78">
        <v>0.42875801259819102</v>
      </c>
      <c r="AV68" s="78">
        <f t="shared" si="0"/>
        <v>134.76859984068594</v>
      </c>
      <c r="AW68" s="77">
        <v>747139.63600000006</v>
      </c>
      <c r="AX68" s="77"/>
      <c r="AY68" s="77"/>
      <c r="AZ68" s="77">
        <v>0.89389471081069205</v>
      </c>
      <c r="BA68" s="77">
        <v>130.45218625252701</v>
      </c>
      <c r="BB68" s="78">
        <v>224419.90900000001</v>
      </c>
      <c r="BC68" s="78"/>
      <c r="BD68" s="78"/>
      <c r="BE68" s="78">
        <v>0.89450250231651296</v>
      </c>
      <c r="BF68" s="78">
        <v>102.25580628519501</v>
      </c>
      <c r="BG68" s="77">
        <v>42096.504000000001</v>
      </c>
      <c r="BH68" s="77"/>
      <c r="BI68" s="77"/>
      <c r="BJ68" s="77">
        <v>2.4187184208021599</v>
      </c>
      <c r="BK68" s="77">
        <v>95.768335130560601</v>
      </c>
      <c r="BL68" s="78">
        <v>371930.522</v>
      </c>
      <c r="BM68" s="78"/>
      <c r="BN68" s="78"/>
      <c r="BO68" s="78">
        <v>0.68728231813759699</v>
      </c>
      <c r="BP68" s="78">
        <v>101.63779763845901</v>
      </c>
      <c r="BQ68" s="77">
        <v>70826.808000000005</v>
      </c>
      <c r="BR68" s="77"/>
      <c r="BS68" s="77"/>
      <c r="BT68" s="77">
        <v>1.6050021084925901</v>
      </c>
      <c r="BU68" s="77">
        <v>95.790107558758905</v>
      </c>
    </row>
    <row r="69" spans="1:73" x14ac:dyDescent="0.25">
      <c r="A69" s="74"/>
      <c r="B69" s="74" t="b">
        <v>0</v>
      </c>
      <c r="C69" s="74" t="s">
        <v>211</v>
      </c>
      <c r="D69" s="75">
        <v>43418.681643518503</v>
      </c>
      <c r="E69" s="76" t="s">
        <v>73</v>
      </c>
      <c r="F69" s="77" t="s">
        <v>92</v>
      </c>
      <c r="G69" s="74" t="s">
        <v>104</v>
      </c>
      <c r="H69" s="78">
        <v>864.00199999999995</v>
      </c>
      <c r="I69" s="78">
        <v>13.0528269048153</v>
      </c>
      <c r="J69" s="78">
        <v>132.87875433738199</v>
      </c>
      <c r="K69" s="77">
        <v>24426.909</v>
      </c>
      <c r="L69" s="77">
        <v>1.88167299565804</v>
      </c>
      <c r="M69" s="77">
        <v>126.966285595792</v>
      </c>
      <c r="N69" s="79">
        <v>5746570.7130000005</v>
      </c>
      <c r="O69" s="78">
        <v>0.65866541845528304</v>
      </c>
      <c r="P69" s="78" t="s">
        <v>118</v>
      </c>
      <c r="Q69" s="80">
        <v>12259.039000000001</v>
      </c>
      <c r="R69" s="80">
        <v>3.7883930012397902</v>
      </c>
      <c r="S69" s="80" t="s">
        <v>118</v>
      </c>
      <c r="T69" s="78">
        <v>4751.0060000000003</v>
      </c>
      <c r="U69" s="78">
        <v>5.7437517280645096</v>
      </c>
      <c r="V69" s="78" t="s">
        <v>118</v>
      </c>
      <c r="W69" s="80">
        <v>304.34899999999999</v>
      </c>
      <c r="X69" s="80">
        <v>19.0685607091972</v>
      </c>
      <c r="Y69" s="80" t="s">
        <v>118</v>
      </c>
      <c r="Z69" s="81">
        <v>787.91600000000005</v>
      </c>
      <c r="AA69" s="81">
        <v>15.3775551403767</v>
      </c>
      <c r="AB69" s="81" t="s">
        <v>118</v>
      </c>
      <c r="AC69" s="82">
        <v>824.95699999999999</v>
      </c>
      <c r="AD69" s="82">
        <v>28.099183334939099</v>
      </c>
      <c r="AE69" s="82" t="s">
        <v>118</v>
      </c>
      <c r="AF69" s="78">
        <v>41.046999999999997</v>
      </c>
      <c r="AG69" s="78">
        <v>69.417498269812299</v>
      </c>
      <c r="AH69" s="78" t="s">
        <v>118</v>
      </c>
      <c r="AI69" s="77">
        <v>6.0069999999999997</v>
      </c>
      <c r="AJ69" s="77">
        <v>210.83313450191301</v>
      </c>
      <c r="AK69" s="77" t="s">
        <v>118</v>
      </c>
      <c r="AL69" s="78">
        <v>457.53399999999999</v>
      </c>
      <c r="AM69" s="78">
        <v>19.134402469369299</v>
      </c>
      <c r="AN69" s="78" t="s">
        <v>118</v>
      </c>
      <c r="AO69" s="77">
        <v>8.0079999999999991</v>
      </c>
      <c r="AP69" s="77">
        <v>98.601329718326895</v>
      </c>
      <c r="AQ69" s="77" t="s">
        <v>118</v>
      </c>
      <c r="AR69" s="78">
        <v>342.39100000000002</v>
      </c>
      <c r="AS69" s="78">
        <v>4.8924854072785899E-2</v>
      </c>
      <c r="AU69" s="78">
        <v>23.138797640372299</v>
      </c>
      <c r="AV69" s="78" t="e">
        <f t="shared" si="0"/>
        <v>#DIV/0!</v>
      </c>
      <c r="AW69" s="77">
        <v>246.28399999999999</v>
      </c>
      <c r="AX69" s="77"/>
      <c r="AY69" s="77"/>
      <c r="AZ69" s="77">
        <v>26.428769196362801</v>
      </c>
      <c r="BA69" s="77">
        <v>4.3001715731511903E-2</v>
      </c>
      <c r="BB69" s="78">
        <v>38.042999999999999</v>
      </c>
      <c r="BC69" s="78"/>
      <c r="BD69" s="78"/>
      <c r="BE69" s="78">
        <v>75.2550971050172</v>
      </c>
      <c r="BF69" s="78">
        <v>1.7334102200833201E-2</v>
      </c>
      <c r="BG69" s="77">
        <v>2.0019999999999998</v>
      </c>
      <c r="BH69" s="77"/>
      <c r="BI69" s="77"/>
      <c r="BJ69" s="77">
        <v>316.22776601683802</v>
      </c>
      <c r="BK69" s="77">
        <v>4.5544923856713198E-3</v>
      </c>
      <c r="BL69" s="78">
        <v>67.075999999999993</v>
      </c>
      <c r="BM69" s="78"/>
      <c r="BN69" s="78"/>
      <c r="BO69" s="78">
        <v>43.967946007137101</v>
      </c>
      <c r="BP69" s="78">
        <v>1.8329920539291601E-2</v>
      </c>
      <c r="BQ69" s="77">
        <v>9.01</v>
      </c>
      <c r="BR69" s="77"/>
      <c r="BS69" s="77"/>
      <c r="BT69" s="77">
        <v>152.268813948483</v>
      </c>
      <c r="BU69" s="77">
        <v>1.21856242498521E-2</v>
      </c>
    </row>
    <row r="70" spans="1:73" x14ac:dyDescent="0.25">
      <c r="A70" s="74"/>
      <c r="B70" s="74" t="b">
        <v>0</v>
      </c>
      <c r="C70" s="74" t="s">
        <v>212</v>
      </c>
      <c r="D70" s="75">
        <v>43418.685231481497</v>
      </c>
      <c r="E70" s="76" t="s">
        <v>73</v>
      </c>
      <c r="F70" s="77" t="s">
        <v>92</v>
      </c>
      <c r="G70" s="74" t="s">
        <v>213</v>
      </c>
      <c r="H70" s="78">
        <v>1952.328</v>
      </c>
      <c r="I70" s="78">
        <v>8.2025333819054307</v>
      </c>
      <c r="J70" s="78">
        <v>131.95410685673701</v>
      </c>
      <c r="K70" s="77">
        <v>35756.506999999998</v>
      </c>
      <c r="L70" s="77">
        <v>2.6907896620609999</v>
      </c>
      <c r="M70" s="77">
        <v>126.415021463632</v>
      </c>
      <c r="N70" s="79">
        <v>5877960.6749999998</v>
      </c>
      <c r="O70" s="78">
        <v>0.33953795796909397</v>
      </c>
      <c r="P70" s="78" t="s">
        <v>118</v>
      </c>
      <c r="Q70" s="80">
        <v>38454.368999999999</v>
      </c>
      <c r="R70" s="80">
        <v>1.7794791903537801</v>
      </c>
      <c r="S70" s="80" t="s">
        <v>118</v>
      </c>
      <c r="T70" s="78">
        <v>14555.44</v>
      </c>
      <c r="U70" s="78">
        <v>2.9038622086652599</v>
      </c>
      <c r="V70" s="78" t="s">
        <v>118</v>
      </c>
      <c r="W70" s="80">
        <v>2999.6579999999999</v>
      </c>
      <c r="X70" s="80">
        <v>11.6596373396826</v>
      </c>
      <c r="Y70" s="80">
        <v>1.2225427886587901E-2</v>
      </c>
      <c r="Z70" s="81">
        <v>3785.7179999999998</v>
      </c>
      <c r="AA70" s="81">
        <v>8.3678949892837</v>
      </c>
      <c r="AB70" s="81" t="s">
        <v>118</v>
      </c>
      <c r="AC70" s="82">
        <v>1046159.392</v>
      </c>
      <c r="AD70" s="82">
        <v>0.81967564053840003</v>
      </c>
      <c r="AE70" s="82">
        <v>6.2245168198500496</v>
      </c>
      <c r="AF70" s="78">
        <v>3005.6819999999998</v>
      </c>
      <c r="AG70" s="78">
        <v>8.2727550391814795</v>
      </c>
      <c r="AH70" s="78">
        <v>1.1170852181634499E-2</v>
      </c>
      <c r="AI70" s="77">
        <v>2044.4570000000001</v>
      </c>
      <c r="AJ70" s="77">
        <v>9.2632876559837207</v>
      </c>
      <c r="AK70" s="77">
        <v>1.8691637113029302E-2</v>
      </c>
      <c r="AL70" s="78">
        <v>831.97400000000005</v>
      </c>
      <c r="AM70" s="78">
        <v>11.210100327267201</v>
      </c>
      <c r="AN70" s="78" t="s">
        <v>118</v>
      </c>
      <c r="AO70" s="77">
        <v>10267.174999999999</v>
      </c>
      <c r="AP70" s="77">
        <v>2.8331697916490501</v>
      </c>
      <c r="AQ70" s="77">
        <v>3.4057634892996201E-2</v>
      </c>
      <c r="AR70" s="78">
        <v>914756.59499999997</v>
      </c>
      <c r="AS70" s="78">
        <v>130.71118377087501</v>
      </c>
      <c r="AT70" s="78">
        <v>4.8502938158755917</v>
      </c>
      <c r="AU70" s="78">
        <v>0.82073910290618202</v>
      </c>
      <c r="AV70" s="78">
        <f t="shared" si="0"/>
        <v>134.74563473148953</v>
      </c>
      <c r="AW70" s="77">
        <v>747115.08700000006</v>
      </c>
      <c r="AX70" s="77"/>
      <c r="AY70" s="77"/>
      <c r="AZ70" s="77">
        <v>0.72737945636804502</v>
      </c>
      <c r="BA70" s="77">
        <v>130.447899944364</v>
      </c>
      <c r="BB70" s="78">
        <v>223207.198</v>
      </c>
      <c r="BC70" s="78"/>
      <c r="BD70" s="78"/>
      <c r="BE70" s="78">
        <v>0.75951456928916905</v>
      </c>
      <c r="BF70" s="78">
        <v>101.703240598628</v>
      </c>
      <c r="BG70" s="77">
        <v>41992.09</v>
      </c>
      <c r="BH70" s="77"/>
      <c r="BI70" s="77"/>
      <c r="BJ70" s="77">
        <v>0.79938325621633999</v>
      </c>
      <c r="BK70" s="77">
        <v>95.530796285427002</v>
      </c>
      <c r="BL70" s="78">
        <v>371231.54200000002</v>
      </c>
      <c r="BM70" s="78"/>
      <c r="BN70" s="78"/>
      <c r="BO70" s="78">
        <v>0.89470602808517397</v>
      </c>
      <c r="BP70" s="78">
        <v>101.446786727573</v>
      </c>
      <c r="BQ70" s="77">
        <v>70313.288</v>
      </c>
      <c r="BR70" s="77"/>
      <c r="BS70" s="77"/>
      <c r="BT70" s="77">
        <v>2.23303548885292</v>
      </c>
      <c r="BU70" s="77">
        <v>95.095594599293506</v>
      </c>
    </row>
    <row r="71" spans="1:73" x14ac:dyDescent="0.25">
      <c r="A71" s="74"/>
      <c r="B71" s="74" t="b">
        <v>0</v>
      </c>
      <c r="C71" s="74" t="s">
        <v>214</v>
      </c>
      <c r="D71" s="75">
        <v>43418.688819444404</v>
      </c>
      <c r="E71" s="76" t="s">
        <v>73</v>
      </c>
      <c r="F71" s="77" t="s">
        <v>92</v>
      </c>
      <c r="G71" s="74" t="s">
        <v>104</v>
      </c>
      <c r="H71" s="78">
        <v>881.01800000000003</v>
      </c>
      <c r="I71" s="78">
        <v>7.9460808442725703</v>
      </c>
      <c r="J71" s="78">
        <v>132.86429745448899</v>
      </c>
      <c r="K71" s="77">
        <v>24716.786</v>
      </c>
      <c r="L71" s="77">
        <v>2.0116530015511902</v>
      </c>
      <c r="M71" s="77">
        <v>126.95218105361501</v>
      </c>
      <c r="N71" s="79">
        <v>5747807.7460000003</v>
      </c>
      <c r="O71" s="78">
        <v>0.50959132707742805</v>
      </c>
      <c r="P71" s="78" t="s">
        <v>118</v>
      </c>
      <c r="Q71" s="80">
        <v>12234.509</v>
      </c>
      <c r="R71" s="80">
        <v>4.9134331252822001</v>
      </c>
      <c r="S71" s="80" t="s">
        <v>118</v>
      </c>
      <c r="T71" s="78">
        <v>4658.9080000000004</v>
      </c>
      <c r="U71" s="78">
        <v>4.1818501937229202</v>
      </c>
      <c r="V71" s="78" t="s">
        <v>118</v>
      </c>
      <c r="W71" s="80">
        <v>266.30500000000001</v>
      </c>
      <c r="X71" s="80">
        <v>27.5238217893301</v>
      </c>
      <c r="Y71" s="80" t="s">
        <v>118</v>
      </c>
      <c r="Z71" s="81">
        <v>757.87400000000002</v>
      </c>
      <c r="AA71" s="81">
        <v>17.1345528775656</v>
      </c>
      <c r="AB71" s="81" t="s">
        <v>118</v>
      </c>
      <c r="AC71" s="82">
        <v>777.904</v>
      </c>
      <c r="AD71" s="82">
        <v>17.1719303302154</v>
      </c>
      <c r="AE71" s="82" t="s">
        <v>118</v>
      </c>
      <c r="AF71" s="78">
        <v>28.030999999999999</v>
      </c>
      <c r="AG71" s="78">
        <v>71.036190473591205</v>
      </c>
      <c r="AH71" s="78" t="s">
        <v>118</v>
      </c>
      <c r="AI71" s="77">
        <v>4.0039999999999996</v>
      </c>
      <c r="AJ71" s="77">
        <v>210.81851067789199</v>
      </c>
      <c r="AK71" s="77" t="s">
        <v>118</v>
      </c>
      <c r="AL71" s="78">
        <v>408.47399999999999</v>
      </c>
      <c r="AM71" s="78">
        <v>28.0362280287186</v>
      </c>
      <c r="AN71" s="78" t="s">
        <v>118</v>
      </c>
      <c r="AO71" s="77">
        <v>6.0060000000000002</v>
      </c>
      <c r="AP71" s="77">
        <v>140.54567378526099</v>
      </c>
      <c r="AQ71" s="77" t="s">
        <v>118</v>
      </c>
      <c r="AR71" s="78">
        <v>371.42700000000002</v>
      </c>
      <c r="AS71" s="78">
        <v>5.3073859341199597E-2</v>
      </c>
      <c r="AU71" s="78">
        <v>21.5815766284292</v>
      </c>
      <c r="AV71" s="78" t="e">
        <f t="shared" si="0"/>
        <v>#DIV/0!</v>
      </c>
      <c r="AW71" s="77">
        <v>223.25299999999999</v>
      </c>
      <c r="AX71" s="77"/>
      <c r="AY71" s="77"/>
      <c r="AZ71" s="77">
        <v>32.4787033849477</v>
      </c>
      <c r="BA71" s="77">
        <v>3.8980453631609097E-2</v>
      </c>
      <c r="BB71" s="78">
        <v>40.045000000000002</v>
      </c>
      <c r="BC71" s="78"/>
      <c r="BD71" s="78"/>
      <c r="BE71" s="78">
        <v>73.601070513904006</v>
      </c>
      <c r="BF71" s="78">
        <v>1.8246303462722799E-2</v>
      </c>
      <c r="BG71" s="77">
        <v>4.0039999999999996</v>
      </c>
      <c r="BH71" s="77"/>
      <c r="BI71" s="77"/>
      <c r="BJ71" s="77">
        <v>174.80147469502501</v>
      </c>
      <c r="BK71" s="77">
        <v>9.1089847713426396E-3</v>
      </c>
      <c r="BL71" s="78">
        <v>40.045999999999999</v>
      </c>
      <c r="BM71" s="78"/>
      <c r="BN71" s="78"/>
      <c r="BO71" s="78">
        <v>82.4994069946206</v>
      </c>
      <c r="BP71" s="78">
        <v>1.09434074470224E-2</v>
      </c>
      <c r="BQ71" s="77">
        <v>7.0069999999999997</v>
      </c>
      <c r="BR71" s="77"/>
      <c r="BS71" s="77"/>
      <c r="BT71" s="77">
        <v>117.61037176408099</v>
      </c>
      <c r="BU71" s="77">
        <v>9.4766558400348096E-3</v>
      </c>
    </row>
    <row r="72" spans="1:73" x14ac:dyDescent="0.25">
      <c r="A72" s="74"/>
      <c r="B72" s="74" t="b">
        <v>0</v>
      </c>
      <c r="C72" s="74" t="s">
        <v>215</v>
      </c>
      <c r="D72" s="75">
        <v>43418.692395833299</v>
      </c>
      <c r="E72" s="76" t="s">
        <v>73</v>
      </c>
      <c r="F72" s="77" t="s">
        <v>92</v>
      </c>
      <c r="G72" s="74" t="s">
        <v>216</v>
      </c>
      <c r="H72" s="78">
        <v>1594.883</v>
      </c>
      <c r="I72" s="78">
        <v>9.9566629353163698</v>
      </c>
      <c r="J72" s="78">
        <v>132.25779400444699</v>
      </c>
      <c r="K72" s="77">
        <v>34271.993999999999</v>
      </c>
      <c r="L72" s="77">
        <v>2.41389928726755</v>
      </c>
      <c r="M72" s="77">
        <v>126.487253397247</v>
      </c>
      <c r="N72" s="79">
        <v>5772065.5360000003</v>
      </c>
      <c r="O72" s="78">
        <v>0.41381326417747499</v>
      </c>
      <c r="P72" s="78" t="s">
        <v>118</v>
      </c>
      <c r="Q72" s="80">
        <v>25456.852999999999</v>
      </c>
      <c r="R72" s="80">
        <v>2.0184554547678899</v>
      </c>
      <c r="S72" s="80" t="s">
        <v>118</v>
      </c>
      <c r="T72" s="78">
        <v>9596.4860000000008</v>
      </c>
      <c r="U72" s="78">
        <v>4.5088357087024296</v>
      </c>
      <c r="V72" s="78" t="s">
        <v>118</v>
      </c>
      <c r="W72" s="80">
        <v>393.45400000000001</v>
      </c>
      <c r="X72" s="80">
        <v>22.152796311090899</v>
      </c>
      <c r="Y72" s="80" t="s">
        <v>118</v>
      </c>
      <c r="Z72" s="81">
        <v>3401.1759999999999</v>
      </c>
      <c r="AA72" s="81">
        <v>7.2594552857821704</v>
      </c>
      <c r="AB72" s="81" t="s">
        <v>118</v>
      </c>
      <c r="AC72" s="82">
        <v>425984.65</v>
      </c>
      <c r="AD72" s="82">
        <v>0.70677653562828102</v>
      </c>
      <c r="AE72" s="82">
        <v>0.97657599881472601</v>
      </c>
      <c r="AF72" s="78">
        <v>195.22300000000001</v>
      </c>
      <c r="AG72" s="78">
        <v>28.832509691465699</v>
      </c>
      <c r="AH72" s="78" t="s">
        <v>118</v>
      </c>
      <c r="AI72" s="77">
        <v>80.090999999999994</v>
      </c>
      <c r="AJ72" s="77">
        <v>50.001110061084802</v>
      </c>
      <c r="AK72" s="77" t="s">
        <v>118</v>
      </c>
      <c r="AL72" s="78">
        <v>832.97199999999998</v>
      </c>
      <c r="AM72" s="78">
        <v>15.7412383743115</v>
      </c>
      <c r="AN72" s="78" t="s">
        <v>118</v>
      </c>
      <c r="AO72" s="77">
        <v>397.46499999999997</v>
      </c>
      <c r="AP72" s="77">
        <v>12.343219277845799</v>
      </c>
      <c r="AQ72" s="77" t="s">
        <v>118</v>
      </c>
      <c r="AR72" s="78">
        <v>915898.01699999999</v>
      </c>
      <c r="AS72" s="78">
        <v>130.87428357427299</v>
      </c>
      <c r="AT72" s="78">
        <v>4.912698686173159</v>
      </c>
      <c r="AU72" s="78">
        <v>0.68413432406757502</v>
      </c>
      <c r="AV72" s="78">
        <f t="shared" si="0"/>
        <v>133.19999040712594</v>
      </c>
      <c r="AW72" s="77">
        <v>748214.80099999998</v>
      </c>
      <c r="AX72" s="77"/>
      <c r="AY72" s="77"/>
      <c r="AZ72" s="77">
        <v>0.67103646172852505</v>
      </c>
      <c r="BA72" s="77">
        <v>130.63991237234899</v>
      </c>
      <c r="BB72" s="78">
        <v>224160.61600000001</v>
      </c>
      <c r="BC72" s="78"/>
      <c r="BD72" s="78"/>
      <c r="BE72" s="78">
        <v>1.0792995651425801</v>
      </c>
      <c r="BF72" s="78">
        <v>102.13766072985101</v>
      </c>
      <c r="BG72" s="77">
        <v>42309.069000000003</v>
      </c>
      <c r="BH72" s="77"/>
      <c r="BI72" s="77"/>
      <c r="BJ72" s="77">
        <v>2.1833762347848702</v>
      </c>
      <c r="BK72" s="77">
        <v>96.251914388282998</v>
      </c>
      <c r="BL72" s="78">
        <v>372735.47600000002</v>
      </c>
      <c r="BM72" s="78"/>
      <c r="BN72" s="78"/>
      <c r="BO72" s="78">
        <v>0.82344440144535702</v>
      </c>
      <c r="BP72" s="78">
        <v>101.857768162309</v>
      </c>
      <c r="BQ72" s="77">
        <v>70533.192999999999</v>
      </c>
      <c r="BR72" s="77"/>
      <c r="BS72" s="77"/>
      <c r="BT72" s="77">
        <v>1.8401240386084901</v>
      </c>
      <c r="BU72" s="77">
        <v>95.3930063307767</v>
      </c>
    </row>
    <row r="73" spans="1:73" x14ac:dyDescent="0.25">
      <c r="A73" s="74"/>
      <c r="B73" s="74" t="b">
        <v>0</v>
      </c>
      <c r="C73" s="74" t="s">
        <v>217</v>
      </c>
      <c r="D73" s="75">
        <v>43418.6959837963</v>
      </c>
      <c r="E73" s="76" t="s">
        <v>73</v>
      </c>
      <c r="F73" s="77" t="s">
        <v>92</v>
      </c>
      <c r="G73" s="74" t="s">
        <v>104</v>
      </c>
      <c r="H73" s="78">
        <v>945.09900000000005</v>
      </c>
      <c r="I73" s="78">
        <v>14.9333206132792</v>
      </c>
      <c r="J73" s="78">
        <v>132.80985390062099</v>
      </c>
      <c r="K73" s="77">
        <v>24245.58</v>
      </c>
      <c r="L73" s="77">
        <v>2.8648645813785301</v>
      </c>
      <c r="M73" s="77">
        <v>126.97510851906</v>
      </c>
      <c r="N73" s="79">
        <v>5723365.8990000002</v>
      </c>
      <c r="O73" s="78">
        <v>0.49383367123835098</v>
      </c>
      <c r="P73" s="78" t="s">
        <v>118</v>
      </c>
      <c r="Q73" s="80">
        <v>12126.773999999999</v>
      </c>
      <c r="R73" s="80">
        <v>2.7902138624928701</v>
      </c>
      <c r="S73" s="80" t="s">
        <v>118</v>
      </c>
      <c r="T73" s="78">
        <v>4557.741</v>
      </c>
      <c r="U73" s="78">
        <v>7.6038960091480101</v>
      </c>
      <c r="V73" s="78" t="s">
        <v>118</v>
      </c>
      <c r="W73" s="80">
        <v>285.32600000000002</v>
      </c>
      <c r="X73" s="80">
        <v>15.272897950658701</v>
      </c>
      <c r="Y73" s="80" t="s">
        <v>118</v>
      </c>
      <c r="Z73" s="81">
        <v>909.053</v>
      </c>
      <c r="AA73" s="81">
        <v>7.2090994797994101</v>
      </c>
      <c r="AB73" s="81" t="s">
        <v>118</v>
      </c>
      <c r="AC73" s="82">
        <v>671.78300000000002</v>
      </c>
      <c r="AD73" s="82">
        <v>15.591730336047901</v>
      </c>
      <c r="AE73" s="82" t="s">
        <v>118</v>
      </c>
      <c r="AF73" s="78">
        <v>25.027000000000001</v>
      </c>
      <c r="AG73" s="78">
        <v>43.213817798525099</v>
      </c>
      <c r="AH73" s="78" t="s">
        <v>118</v>
      </c>
      <c r="AI73" s="77">
        <v>4.0039999999999996</v>
      </c>
      <c r="AJ73" s="77">
        <v>174.80147469502501</v>
      </c>
      <c r="AK73" s="77" t="s">
        <v>118</v>
      </c>
      <c r="AL73" s="78">
        <v>414.47899999999998</v>
      </c>
      <c r="AM73" s="78">
        <v>28.311515874287199</v>
      </c>
      <c r="AN73" s="78" t="s">
        <v>118</v>
      </c>
      <c r="AO73" s="77">
        <v>5.0049999999999999</v>
      </c>
      <c r="AP73" s="77">
        <v>194.36506316150999</v>
      </c>
      <c r="AQ73" s="77" t="s">
        <v>118</v>
      </c>
      <c r="AR73" s="78">
        <v>429.49799999999999</v>
      </c>
      <c r="AS73" s="78">
        <v>6.1371726986262497E-2</v>
      </c>
      <c r="AU73" s="78">
        <v>21.769438259179701</v>
      </c>
      <c r="AV73" s="78" t="e">
        <f t="shared" si="0"/>
        <v>#DIV/0!</v>
      </c>
      <c r="AW73" s="77">
        <v>215.24600000000001</v>
      </c>
      <c r="AX73" s="77"/>
      <c r="AY73" s="77"/>
      <c r="AZ73" s="77">
        <v>22.1708697143462</v>
      </c>
      <c r="BA73" s="77">
        <v>3.7582414222381497E-2</v>
      </c>
      <c r="BB73" s="78">
        <v>46.052999999999997</v>
      </c>
      <c r="BC73" s="78"/>
      <c r="BD73" s="78"/>
      <c r="BE73" s="78">
        <v>49.360263581766198</v>
      </c>
      <c r="BF73" s="78">
        <v>2.0983818538363699E-2</v>
      </c>
      <c r="BG73" s="77">
        <v>2.0019999999999998</v>
      </c>
      <c r="BH73" s="77"/>
      <c r="BI73" s="77"/>
      <c r="BJ73" s="77">
        <v>316.22776601683802</v>
      </c>
      <c r="BK73" s="77">
        <v>4.5544923856713198E-3</v>
      </c>
      <c r="BL73" s="78">
        <v>69.08</v>
      </c>
      <c r="BM73" s="78"/>
      <c r="BN73" s="78"/>
      <c r="BO73" s="78">
        <v>54.421042657501502</v>
      </c>
      <c r="BP73" s="78">
        <v>1.8877555472214601E-2</v>
      </c>
      <c r="BQ73" s="77">
        <v>2.0019999999999998</v>
      </c>
      <c r="BR73" s="77"/>
      <c r="BS73" s="77"/>
      <c r="BT73" s="77">
        <v>210.81851067789199</v>
      </c>
      <c r="BU73" s="77">
        <v>2.7076159542956599E-3</v>
      </c>
    </row>
    <row r="74" spans="1:73" x14ac:dyDescent="0.25">
      <c r="A74" s="74"/>
      <c r="B74" s="74" t="b">
        <v>0</v>
      </c>
      <c r="C74" s="74" t="s">
        <v>218</v>
      </c>
      <c r="D74" s="75">
        <v>43418.699583333299</v>
      </c>
      <c r="E74" s="76" t="s">
        <v>73</v>
      </c>
      <c r="F74" s="77" t="s">
        <v>92</v>
      </c>
      <c r="G74" s="74" t="s">
        <v>219</v>
      </c>
      <c r="H74" s="78">
        <v>2733.2910000000002</v>
      </c>
      <c r="I74" s="78">
        <v>6.8395586525190302</v>
      </c>
      <c r="J74" s="78">
        <v>131.29059659379499</v>
      </c>
      <c r="K74" s="77">
        <v>54119.923000000003</v>
      </c>
      <c r="L74" s="77">
        <v>1.8770666901559001</v>
      </c>
      <c r="M74" s="77">
        <v>125.52151292213399</v>
      </c>
      <c r="N74" s="79">
        <v>5798609.4519999996</v>
      </c>
      <c r="O74" s="78">
        <v>0.539186735650795</v>
      </c>
      <c r="P74" s="78" t="s">
        <v>118</v>
      </c>
      <c r="Q74" s="80">
        <v>25937.911</v>
      </c>
      <c r="R74" s="80">
        <v>2.8225838273722599</v>
      </c>
      <c r="S74" s="80" t="s">
        <v>118</v>
      </c>
      <c r="T74" s="78">
        <v>9877.0059999999994</v>
      </c>
      <c r="U74" s="78">
        <v>3.1095198213358999</v>
      </c>
      <c r="V74" s="78" t="s">
        <v>118</v>
      </c>
      <c r="W74" s="80">
        <v>444.50700000000001</v>
      </c>
      <c r="X74" s="80">
        <v>20.566276565276699</v>
      </c>
      <c r="Y74" s="80" t="s">
        <v>118</v>
      </c>
      <c r="Z74" s="81">
        <v>3989.9490000000001</v>
      </c>
      <c r="AA74" s="81">
        <v>8.2539006571482698</v>
      </c>
      <c r="AB74" s="81" t="s">
        <v>118</v>
      </c>
      <c r="AC74" s="82">
        <v>299285.97499999998</v>
      </c>
      <c r="AD74" s="82">
        <v>0.73314853433083704</v>
      </c>
      <c r="AE74" s="82" t="s">
        <v>118</v>
      </c>
      <c r="AF74" s="78">
        <v>666.779</v>
      </c>
      <c r="AG74" s="78">
        <v>19.087011252781</v>
      </c>
      <c r="AH74" s="78" t="s">
        <v>118</v>
      </c>
      <c r="AI74" s="77">
        <v>33.036999999999999</v>
      </c>
      <c r="AJ74" s="77">
        <v>49.595599569490098</v>
      </c>
      <c r="AK74" s="77" t="s">
        <v>118</v>
      </c>
      <c r="AL74" s="78">
        <v>1177.393</v>
      </c>
      <c r="AM74" s="78">
        <v>8.28564819921659</v>
      </c>
      <c r="AN74" s="78" t="s">
        <v>118</v>
      </c>
      <c r="AO74" s="77">
        <v>172.19900000000001</v>
      </c>
      <c r="AP74" s="77">
        <v>27.788876046930898</v>
      </c>
      <c r="AQ74" s="77" t="s">
        <v>118</v>
      </c>
      <c r="AR74" s="78">
        <v>950634.40099999995</v>
      </c>
      <c r="AS74" s="78">
        <v>135.837826769674</v>
      </c>
      <c r="AT74" s="78">
        <v>4.9029581511681357</v>
      </c>
      <c r="AU74" s="78">
        <v>0.63106728770568599</v>
      </c>
      <c r="AV74" s="78">
        <f t="shared" si="0"/>
        <v>138.52639833088364</v>
      </c>
      <c r="AW74" s="77">
        <v>773999.80200000003</v>
      </c>
      <c r="AX74" s="77"/>
      <c r="AY74" s="77"/>
      <c r="AZ74" s="77">
        <v>0.52497711484257203</v>
      </c>
      <c r="BA74" s="77">
        <v>135.14202896595199</v>
      </c>
      <c r="BB74" s="78">
        <v>231932.24799999999</v>
      </c>
      <c r="BC74" s="78"/>
      <c r="BD74" s="78"/>
      <c r="BE74" s="78">
        <v>1.3312977117911799</v>
      </c>
      <c r="BF74" s="78">
        <v>105.678765883368</v>
      </c>
      <c r="BG74" s="77">
        <v>43974.595999999998</v>
      </c>
      <c r="BH74" s="77"/>
      <c r="BI74" s="77"/>
      <c r="BJ74" s="77">
        <v>1.7275589586175899</v>
      </c>
      <c r="BK74" s="77">
        <v>100.040940382104</v>
      </c>
      <c r="BL74" s="78">
        <v>386220.011</v>
      </c>
      <c r="BM74" s="78"/>
      <c r="BN74" s="78"/>
      <c r="BO74" s="78">
        <v>1.22281827857991</v>
      </c>
      <c r="BP74" s="78">
        <v>105.542699509725</v>
      </c>
      <c r="BQ74" s="77">
        <v>73353.252999999997</v>
      </c>
      <c r="BR74" s="77"/>
      <c r="BS74" s="77"/>
      <c r="BT74" s="77">
        <v>1.6173684612469199</v>
      </c>
      <c r="BU74" s="77">
        <v>99.207012049093905</v>
      </c>
    </row>
    <row r="75" spans="1:73" x14ac:dyDescent="0.25">
      <c r="A75" s="74"/>
      <c r="B75" s="74" t="b">
        <v>0</v>
      </c>
      <c r="C75" s="74" t="s">
        <v>220</v>
      </c>
      <c r="D75" s="75">
        <v>43418.7031712963</v>
      </c>
      <c r="E75" s="76" t="s">
        <v>73</v>
      </c>
      <c r="F75" s="77" t="s">
        <v>92</v>
      </c>
      <c r="G75" s="74" t="s">
        <v>104</v>
      </c>
      <c r="H75" s="78">
        <v>840.98</v>
      </c>
      <c r="I75" s="78">
        <v>14.197408528951501</v>
      </c>
      <c r="J75" s="78">
        <v>132.898313949391</v>
      </c>
      <c r="K75" s="77">
        <v>24440.185000000001</v>
      </c>
      <c r="L75" s="77">
        <v>2.4075850394521399</v>
      </c>
      <c r="M75" s="77">
        <v>126.965639625598</v>
      </c>
      <c r="N75" s="79">
        <v>5741661.9910000004</v>
      </c>
      <c r="O75" s="78">
        <v>0.42847782034613202</v>
      </c>
      <c r="P75" s="78" t="s">
        <v>118</v>
      </c>
      <c r="Q75" s="80">
        <v>12262.005999999999</v>
      </c>
      <c r="R75" s="80">
        <v>4.2372024322167503</v>
      </c>
      <c r="S75" s="80" t="s">
        <v>118</v>
      </c>
      <c r="T75" s="78">
        <v>4799.08</v>
      </c>
      <c r="U75" s="78">
        <v>4.0914504738562902</v>
      </c>
      <c r="V75" s="78" t="s">
        <v>118</v>
      </c>
      <c r="W75" s="80">
        <v>243.27699999999999</v>
      </c>
      <c r="X75" s="80">
        <v>30.306654054435999</v>
      </c>
      <c r="Y75" s="80" t="s">
        <v>118</v>
      </c>
      <c r="Z75" s="81">
        <v>793.92</v>
      </c>
      <c r="AA75" s="81">
        <v>17.3729256505747</v>
      </c>
      <c r="AB75" s="81" t="s">
        <v>118</v>
      </c>
      <c r="AC75" s="82">
        <v>601.69399999999996</v>
      </c>
      <c r="AD75" s="82">
        <v>17.8086900087111</v>
      </c>
      <c r="AE75" s="82" t="s">
        <v>118</v>
      </c>
      <c r="AF75" s="78">
        <v>37.040999999999997</v>
      </c>
      <c r="AG75" s="78">
        <v>87.394839469212798</v>
      </c>
      <c r="AH75" s="78" t="s">
        <v>118</v>
      </c>
      <c r="AI75" s="77">
        <v>0</v>
      </c>
      <c r="AJ75" s="77" t="s">
        <v>105</v>
      </c>
      <c r="AK75" s="77" t="s">
        <v>118</v>
      </c>
      <c r="AL75" s="78">
        <v>409.47199999999998</v>
      </c>
      <c r="AM75" s="78">
        <v>22.978602612593502</v>
      </c>
      <c r="AN75" s="78" t="s">
        <v>118</v>
      </c>
      <c r="AO75" s="77">
        <v>0</v>
      </c>
      <c r="AP75" s="77" t="s">
        <v>105</v>
      </c>
      <c r="AQ75" s="77" t="s">
        <v>118</v>
      </c>
      <c r="AR75" s="78">
        <v>421.48500000000001</v>
      </c>
      <c r="AS75" s="78">
        <v>6.0226735278871797E-2</v>
      </c>
      <c r="AU75" s="78">
        <v>28.226736486426098</v>
      </c>
      <c r="AV75" s="78" t="e">
        <f t="shared" si="0"/>
        <v>#DIV/0!</v>
      </c>
      <c r="AW75" s="77">
        <v>227.261</v>
      </c>
      <c r="AX75" s="77"/>
      <c r="AY75" s="77"/>
      <c r="AZ75" s="77">
        <v>16.620772441052701</v>
      </c>
      <c r="BA75" s="77">
        <v>3.96802590458947E-2</v>
      </c>
      <c r="BB75" s="78">
        <v>31.033999999999999</v>
      </c>
      <c r="BC75" s="78"/>
      <c r="BD75" s="78"/>
      <c r="BE75" s="78">
        <v>55.7754570411374</v>
      </c>
      <c r="BF75" s="78">
        <v>1.41404864942475E-2</v>
      </c>
      <c r="BG75" s="77">
        <v>1.0009999999999999</v>
      </c>
      <c r="BH75" s="77"/>
      <c r="BI75" s="77"/>
      <c r="BJ75" s="77">
        <v>316.22776601683802</v>
      </c>
      <c r="BK75" s="77">
        <v>2.2772461928356599E-3</v>
      </c>
      <c r="BL75" s="78">
        <v>57.066000000000003</v>
      </c>
      <c r="BM75" s="78"/>
      <c r="BN75" s="78"/>
      <c r="BO75" s="78">
        <v>24.876625453401601</v>
      </c>
      <c r="BP75" s="78">
        <v>1.5594478583923E-2</v>
      </c>
      <c r="BQ75" s="77">
        <v>0</v>
      </c>
      <c r="BR75" s="77"/>
      <c r="BS75" s="77"/>
      <c r="BT75" s="77" t="s">
        <v>105</v>
      </c>
      <c r="BU75" s="77">
        <v>0</v>
      </c>
    </row>
    <row r="76" spans="1:73" x14ac:dyDescent="0.25">
      <c r="A76" s="74"/>
      <c r="B76" s="74" t="b">
        <v>0</v>
      </c>
      <c r="C76" s="74" t="s">
        <v>221</v>
      </c>
      <c r="D76" s="75">
        <v>43418.706759259301</v>
      </c>
      <c r="E76" s="76" t="s">
        <v>73</v>
      </c>
      <c r="F76" s="77" t="s">
        <v>92</v>
      </c>
      <c r="G76" s="74" t="s">
        <v>222</v>
      </c>
      <c r="H76" s="78">
        <v>1147.337</v>
      </c>
      <c r="I76" s="78">
        <v>11.852731103597501</v>
      </c>
      <c r="J76" s="78">
        <v>132.63803143456701</v>
      </c>
      <c r="K76" s="77">
        <v>29765.037</v>
      </c>
      <c r="L76" s="77">
        <v>1.86126059056793</v>
      </c>
      <c r="M76" s="77">
        <v>126.706548357164</v>
      </c>
      <c r="N76" s="79">
        <v>5791822.8380000005</v>
      </c>
      <c r="O76" s="78">
        <v>0.637501012427936</v>
      </c>
      <c r="P76" s="78" t="s">
        <v>118</v>
      </c>
      <c r="Q76" s="80">
        <v>29857.314999999999</v>
      </c>
      <c r="R76" s="80">
        <v>2.3477440721192102</v>
      </c>
      <c r="S76" s="80" t="s">
        <v>118</v>
      </c>
      <c r="T76" s="78">
        <v>11218.226000000001</v>
      </c>
      <c r="U76" s="78">
        <v>3.5182143106704902</v>
      </c>
      <c r="V76" s="78" t="s">
        <v>118</v>
      </c>
      <c r="W76" s="80">
        <v>293.33499999999998</v>
      </c>
      <c r="X76" s="80">
        <v>26.391385113491399</v>
      </c>
      <c r="Y76" s="80" t="s">
        <v>118</v>
      </c>
      <c r="Z76" s="81">
        <v>3369.1280000000002</v>
      </c>
      <c r="AA76" s="81">
        <v>7.56201150774094</v>
      </c>
      <c r="AB76" s="81" t="s">
        <v>118</v>
      </c>
      <c r="AC76" s="82">
        <v>195531.13399999999</v>
      </c>
      <c r="AD76" s="82">
        <v>0.60681791644471395</v>
      </c>
      <c r="AE76" s="82" t="s">
        <v>118</v>
      </c>
      <c r="AF76" s="78">
        <v>105.11799999999999</v>
      </c>
      <c r="AG76" s="78">
        <v>26.2745239379745</v>
      </c>
      <c r="AH76" s="78" t="s">
        <v>118</v>
      </c>
      <c r="AI76" s="77">
        <v>13.013999999999999</v>
      </c>
      <c r="AJ76" s="77">
        <v>109.095296879065</v>
      </c>
      <c r="AK76" s="77" t="s">
        <v>118</v>
      </c>
      <c r="AL76" s="78">
        <v>928.09299999999996</v>
      </c>
      <c r="AM76" s="78">
        <v>15.1552613940207</v>
      </c>
      <c r="AN76" s="78" t="s">
        <v>118</v>
      </c>
      <c r="AO76" s="77">
        <v>48.055999999999997</v>
      </c>
      <c r="AP76" s="77">
        <v>42.587429178441802</v>
      </c>
      <c r="AQ76" s="77" t="s">
        <v>118</v>
      </c>
      <c r="AR76" s="78">
        <v>926648.45499999996</v>
      </c>
      <c r="AS76" s="78">
        <v>132.41043262716499</v>
      </c>
      <c r="AT76" s="78">
        <v>4.8947529432660728</v>
      </c>
      <c r="AU76" s="78">
        <v>0.51000610996108298</v>
      </c>
      <c r="AV76" s="78">
        <f t="shared" si="0"/>
        <v>135.25752388517162</v>
      </c>
      <c r="AW76" s="77">
        <v>753082.38899999997</v>
      </c>
      <c r="AX76" s="77"/>
      <c r="AY76" s="77"/>
      <c r="AZ76" s="77">
        <v>0.84218568823982298</v>
      </c>
      <c r="BA76" s="77">
        <v>131.48980369892399</v>
      </c>
      <c r="BB76" s="78">
        <v>223122.00700000001</v>
      </c>
      <c r="BC76" s="78"/>
      <c r="BD76" s="78"/>
      <c r="BE76" s="78">
        <v>1.16240434546414</v>
      </c>
      <c r="BF76" s="78">
        <v>101.664423746629</v>
      </c>
      <c r="BG76" s="77">
        <v>42525.482000000004</v>
      </c>
      <c r="BH76" s="77"/>
      <c r="BI76" s="77"/>
      <c r="BJ76" s="77">
        <v>2.8908953612561299</v>
      </c>
      <c r="BK76" s="77">
        <v>96.7442477352662</v>
      </c>
      <c r="BL76" s="78">
        <v>370216.65899999999</v>
      </c>
      <c r="BM76" s="78"/>
      <c r="BN76" s="78"/>
      <c r="BO76" s="78">
        <v>0.63445004355278001</v>
      </c>
      <c r="BP76" s="78">
        <v>101.16944871179</v>
      </c>
      <c r="BQ76" s="77">
        <v>71521.843999999997</v>
      </c>
      <c r="BR76" s="77"/>
      <c r="BS76" s="77"/>
      <c r="BT76" s="77">
        <v>1.14594635092456</v>
      </c>
      <c r="BU76" s="77">
        <v>96.730112834688001</v>
      </c>
    </row>
    <row r="77" spans="1:73" x14ac:dyDescent="0.25">
      <c r="A77" s="74"/>
      <c r="B77" s="74" t="b">
        <v>0</v>
      </c>
      <c r="C77" s="74" t="s">
        <v>223</v>
      </c>
      <c r="D77" s="75">
        <v>43418.710347222201</v>
      </c>
      <c r="E77" s="76" t="s">
        <v>73</v>
      </c>
      <c r="F77" s="77" t="s">
        <v>92</v>
      </c>
      <c r="G77" s="74" t="s">
        <v>104</v>
      </c>
      <c r="H77" s="78">
        <v>876.01599999999996</v>
      </c>
      <c r="I77" s="78">
        <v>11.0453984745936</v>
      </c>
      <c r="J77" s="78">
        <v>132.868547179937</v>
      </c>
      <c r="K77" s="77">
        <v>24329.925999999999</v>
      </c>
      <c r="L77" s="77">
        <v>2.78795259468844</v>
      </c>
      <c r="M77" s="77">
        <v>126.971004496615</v>
      </c>
      <c r="N77" s="79">
        <v>5690832.8039999995</v>
      </c>
      <c r="O77" s="78">
        <v>0.55177509401494895</v>
      </c>
      <c r="P77" s="78" t="s">
        <v>118</v>
      </c>
      <c r="Q77" s="80">
        <v>12132.851000000001</v>
      </c>
      <c r="R77" s="80">
        <v>2.99841247485897</v>
      </c>
      <c r="S77" s="80" t="s">
        <v>118</v>
      </c>
      <c r="T77" s="78">
        <v>4799.0959999999995</v>
      </c>
      <c r="U77" s="78">
        <v>3.87685478015139</v>
      </c>
      <c r="V77" s="78" t="s">
        <v>118</v>
      </c>
      <c r="W77" s="80">
        <v>252.286</v>
      </c>
      <c r="X77" s="80">
        <v>24.014602387200998</v>
      </c>
      <c r="Y77" s="80" t="s">
        <v>118</v>
      </c>
      <c r="Z77" s="81">
        <v>797.92499999999995</v>
      </c>
      <c r="AA77" s="81">
        <v>12.699827514646699</v>
      </c>
      <c r="AB77" s="81" t="s">
        <v>118</v>
      </c>
      <c r="AC77" s="82">
        <v>584.67999999999995</v>
      </c>
      <c r="AD77" s="82">
        <v>17.6904477181528</v>
      </c>
      <c r="AE77" s="82" t="s">
        <v>118</v>
      </c>
      <c r="AF77" s="78">
        <v>39.043999999999997</v>
      </c>
      <c r="AG77" s="78">
        <v>51.924417619162199</v>
      </c>
      <c r="AH77" s="78" t="s">
        <v>118</v>
      </c>
      <c r="AI77" s="77">
        <v>9.0090000000000003</v>
      </c>
      <c r="AJ77" s="77">
        <v>133.024333304207</v>
      </c>
      <c r="AK77" s="77" t="s">
        <v>118</v>
      </c>
      <c r="AL77" s="78">
        <v>432.50099999999998</v>
      </c>
      <c r="AM77" s="78">
        <v>18.416326461897</v>
      </c>
      <c r="AN77" s="78" t="s">
        <v>118</v>
      </c>
      <c r="AO77" s="77">
        <v>4.0039999999999996</v>
      </c>
      <c r="AP77" s="77">
        <v>174.80147469502501</v>
      </c>
      <c r="AQ77" s="77" t="s">
        <v>118</v>
      </c>
      <c r="AR77" s="78">
        <v>408.47399999999999</v>
      </c>
      <c r="AS77" s="78">
        <v>5.8367570533475403E-2</v>
      </c>
      <c r="AU77" s="78">
        <v>22.459710496521399</v>
      </c>
      <c r="AV77" s="78" t="e">
        <f t="shared" si="0"/>
        <v>#DIV/0!</v>
      </c>
      <c r="AW77" s="77">
        <v>274.31299999999999</v>
      </c>
      <c r="AX77" s="77"/>
      <c r="AY77" s="77"/>
      <c r="AZ77" s="77">
        <v>16.520318406004701</v>
      </c>
      <c r="BA77" s="77">
        <v>4.7895639373480299E-2</v>
      </c>
      <c r="BB77" s="78">
        <v>30.033000000000001</v>
      </c>
      <c r="BC77" s="78"/>
      <c r="BD77" s="78"/>
      <c r="BE77" s="78">
        <v>95.583456857799703</v>
      </c>
      <c r="BF77" s="78">
        <v>1.36843858633026E-2</v>
      </c>
      <c r="BG77" s="77">
        <v>1.0009999999999999</v>
      </c>
      <c r="BH77" s="77"/>
      <c r="BI77" s="77"/>
      <c r="BJ77" s="77">
        <v>316.22776601683802</v>
      </c>
      <c r="BK77" s="77">
        <v>2.2772461928356599E-3</v>
      </c>
      <c r="BL77" s="78">
        <v>59.067999999999998</v>
      </c>
      <c r="BM77" s="78"/>
      <c r="BN77" s="78"/>
      <c r="BO77" s="78">
        <v>46.895644362360898</v>
      </c>
      <c r="BP77" s="78">
        <v>1.6141566974996701E-2</v>
      </c>
      <c r="BQ77" s="77">
        <v>8.0079999999999991</v>
      </c>
      <c r="BR77" s="77"/>
      <c r="BS77" s="77"/>
      <c r="BT77" s="77">
        <v>114.867072934085</v>
      </c>
      <c r="BU77" s="77">
        <v>1.08304638171826E-2</v>
      </c>
    </row>
    <row r="78" spans="1:73" x14ac:dyDescent="0.25">
      <c r="A78" s="74"/>
      <c r="B78" s="74" t="b">
        <v>0</v>
      </c>
      <c r="C78" s="74" t="s">
        <v>224</v>
      </c>
      <c r="D78" s="75">
        <v>43418.713923611103</v>
      </c>
      <c r="E78" s="76" t="s">
        <v>73</v>
      </c>
      <c r="F78" s="77" t="s">
        <v>92</v>
      </c>
      <c r="G78" s="74" t="s">
        <v>225</v>
      </c>
      <c r="H78" s="78">
        <v>1615.913</v>
      </c>
      <c r="I78" s="78">
        <v>9.9273457254320192</v>
      </c>
      <c r="J78" s="78">
        <v>132.23992680609101</v>
      </c>
      <c r="K78" s="77">
        <v>36693.408000000003</v>
      </c>
      <c r="L78" s="77">
        <v>2.7913912438650601</v>
      </c>
      <c r="M78" s="77">
        <v>126.36943468141</v>
      </c>
      <c r="N78" s="79">
        <v>5858872.5250000004</v>
      </c>
      <c r="O78" s="78">
        <v>0.35637189332340202</v>
      </c>
      <c r="P78" s="78" t="s">
        <v>118</v>
      </c>
      <c r="Q78" s="80">
        <v>44790.516000000003</v>
      </c>
      <c r="R78" s="80">
        <v>1.7185467214163099</v>
      </c>
      <c r="S78" s="80" t="s">
        <v>118</v>
      </c>
      <c r="T78" s="78">
        <v>16532.462</v>
      </c>
      <c r="U78" s="78">
        <v>3.79792711519999</v>
      </c>
      <c r="V78" s="78" t="s">
        <v>118</v>
      </c>
      <c r="W78" s="80">
        <v>334.38400000000001</v>
      </c>
      <c r="X78" s="80">
        <v>14.749087930166899</v>
      </c>
      <c r="Y78" s="80" t="s">
        <v>118</v>
      </c>
      <c r="Z78" s="81">
        <v>3413.2069999999999</v>
      </c>
      <c r="AA78" s="81">
        <v>9.0432545849521695</v>
      </c>
      <c r="AB78" s="81" t="s">
        <v>118</v>
      </c>
      <c r="AC78" s="82">
        <v>155088.049</v>
      </c>
      <c r="AD78" s="82">
        <v>1.2696344793882901</v>
      </c>
      <c r="AE78" s="82" t="s">
        <v>118</v>
      </c>
      <c r="AF78" s="78">
        <v>139.16200000000001</v>
      </c>
      <c r="AG78" s="78">
        <v>36.280593390395701</v>
      </c>
      <c r="AH78" s="78" t="s">
        <v>118</v>
      </c>
      <c r="AI78" s="77">
        <v>15.016999999999999</v>
      </c>
      <c r="AJ78" s="77">
        <v>118.643350860704</v>
      </c>
      <c r="AK78" s="77" t="s">
        <v>118</v>
      </c>
      <c r="AL78" s="78">
        <v>1194.4159999999999</v>
      </c>
      <c r="AM78" s="78">
        <v>12.564320391275899</v>
      </c>
      <c r="AN78" s="78" t="s">
        <v>118</v>
      </c>
      <c r="AO78" s="77">
        <v>49.055</v>
      </c>
      <c r="AP78" s="77">
        <v>58.879052011803303</v>
      </c>
      <c r="AQ78" s="77" t="s">
        <v>118</v>
      </c>
      <c r="AR78" s="78">
        <v>941022.27099999995</v>
      </c>
      <c r="AS78" s="78">
        <v>134.464332555227</v>
      </c>
      <c r="AT78" s="78">
        <v>4.958091134912868</v>
      </c>
      <c r="AU78" s="78">
        <v>0.38760859565804001</v>
      </c>
      <c r="AV78" s="78">
        <f t="shared" si="0"/>
        <v>135.60090859200193</v>
      </c>
      <c r="AW78" s="77">
        <v>764351.94099999999</v>
      </c>
      <c r="AX78" s="77"/>
      <c r="AY78" s="77"/>
      <c r="AZ78" s="77">
        <v>0.87916933536572694</v>
      </c>
      <c r="BA78" s="77">
        <v>133.457491699466</v>
      </c>
      <c r="BB78" s="78">
        <v>228026.82399999999</v>
      </c>
      <c r="BC78" s="78"/>
      <c r="BD78" s="78"/>
      <c r="BE78" s="78">
        <v>0.90832648405383698</v>
      </c>
      <c r="BF78" s="78">
        <v>103.899279019725</v>
      </c>
      <c r="BG78" s="77">
        <v>43991.561999999998</v>
      </c>
      <c r="BH78" s="77"/>
      <c r="BI78" s="77"/>
      <c r="BJ78" s="77">
        <v>1.7002540978902201</v>
      </c>
      <c r="BK78" s="77">
        <v>100.07953754384999</v>
      </c>
      <c r="BL78" s="78">
        <v>379766.03700000001</v>
      </c>
      <c r="BM78" s="78"/>
      <c r="BN78" s="78"/>
      <c r="BO78" s="78">
        <v>1.0838544001868</v>
      </c>
      <c r="BP78" s="78">
        <v>103.779016067322</v>
      </c>
      <c r="BQ78" s="77">
        <v>72217.835999999996</v>
      </c>
      <c r="BR78" s="77"/>
      <c r="BS78" s="77"/>
      <c r="BT78" s="77">
        <v>2.6107701743297702</v>
      </c>
      <c r="BU78" s="77">
        <v>97.6714110580956</v>
      </c>
    </row>
    <row r="79" spans="1:73" x14ac:dyDescent="0.25">
      <c r="A79" s="74"/>
      <c r="B79" s="74" t="b">
        <v>0</v>
      </c>
      <c r="C79" s="74" t="s">
        <v>226</v>
      </c>
      <c r="D79" s="75">
        <v>43418.717511574097</v>
      </c>
      <c r="E79" s="76" t="s">
        <v>73</v>
      </c>
      <c r="F79" s="77" t="s">
        <v>92</v>
      </c>
      <c r="G79" s="74" t="s">
        <v>104</v>
      </c>
      <c r="H79" s="78">
        <v>874.01900000000001</v>
      </c>
      <c r="I79" s="78">
        <v>15.707823848628999</v>
      </c>
      <c r="J79" s="78">
        <v>132.870243841617</v>
      </c>
      <c r="K79" s="77">
        <v>24430.067999999999</v>
      </c>
      <c r="L79" s="77">
        <v>3.7708635782848501</v>
      </c>
      <c r="M79" s="77">
        <v>126.96613188836101</v>
      </c>
      <c r="N79" s="79">
        <v>5754469.4230000004</v>
      </c>
      <c r="O79" s="78">
        <v>0.60991723407231702</v>
      </c>
      <c r="P79" s="78" t="s">
        <v>118</v>
      </c>
      <c r="Q79" s="80">
        <v>12484.45</v>
      </c>
      <c r="R79" s="80">
        <v>2.52252560316649</v>
      </c>
      <c r="S79" s="80" t="s">
        <v>118</v>
      </c>
      <c r="T79" s="78">
        <v>4828.1480000000001</v>
      </c>
      <c r="U79" s="78">
        <v>4.4343407683792897</v>
      </c>
      <c r="V79" s="78" t="s">
        <v>118</v>
      </c>
      <c r="W79" s="80">
        <v>226.25700000000001</v>
      </c>
      <c r="X79" s="80">
        <v>23.058326683979999</v>
      </c>
      <c r="Y79" s="80" t="s">
        <v>118</v>
      </c>
      <c r="Z79" s="81">
        <v>830.96</v>
      </c>
      <c r="AA79" s="81">
        <v>14.886611338631999</v>
      </c>
      <c r="AB79" s="81" t="s">
        <v>118</v>
      </c>
      <c r="AC79" s="82">
        <v>628.73</v>
      </c>
      <c r="AD79" s="82">
        <v>19.9566730117802</v>
      </c>
      <c r="AE79" s="82" t="s">
        <v>118</v>
      </c>
      <c r="AF79" s="78">
        <v>25.027999999999999</v>
      </c>
      <c r="AG79" s="78">
        <v>94.763206562371494</v>
      </c>
      <c r="AH79" s="78" t="s">
        <v>118</v>
      </c>
      <c r="AI79" s="77">
        <v>5.0049999999999999</v>
      </c>
      <c r="AJ79" s="77">
        <v>169.967317119759</v>
      </c>
      <c r="AK79" s="77" t="s">
        <v>118</v>
      </c>
      <c r="AL79" s="78">
        <v>404.46499999999997</v>
      </c>
      <c r="AM79" s="78">
        <v>12.5786797740609</v>
      </c>
      <c r="AN79" s="78" t="s">
        <v>118</v>
      </c>
      <c r="AO79" s="77">
        <v>2.0019999999999998</v>
      </c>
      <c r="AP79" s="77">
        <v>210.81851067789199</v>
      </c>
      <c r="AQ79" s="77" t="s">
        <v>118</v>
      </c>
      <c r="AR79" s="78">
        <v>409.46699999999998</v>
      </c>
      <c r="AS79" s="78">
        <v>5.8509462055432102E-2</v>
      </c>
      <c r="AU79" s="78">
        <v>25.629866848191099</v>
      </c>
      <c r="AV79" s="78" t="e">
        <f t="shared" si="0"/>
        <v>#DIV/0!</v>
      </c>
      <c r="AW79" s="77">
        <v>263.3</v>
      </c>
      <c r="AX79" s="77"/>
      <c r="AY79" s="77"/>
      <c r="AZ79" s="77">
        <v>17.009944240965702</v>
      </c>
      <c r="BA79" s="77">
        <v>4.5972745903538503E-2</v>
      </c>
      <c r="BB79" s="78">
        <v>43.051000000000002</v>
      </c>
      <c r="BC79" s="78"/>
      <c r="BD79" s="78"/>
      <c r="BE79" s="78">
        <v>69.382826706384193</v>
      </c>
      <c r="BF79" s="78">
        <v>1.9615972290515201E-2</v>
      </c>
      <c r="BG79" s="77">
        <v>5.0049999999999999</v>
      </c>
      <c r="BH79" s="77"/>
      <c r="BI79" s="77"/>
      <c r="BJ79" s="77">
        <v>169.967317119759</v>
      </c>
      <c r="BK79" s="77">
        <v>1.13862309641783E-2</v>
      </c>
      <c r="BL79" s="78">
        <v>74.084999999999994</v>
      </c>
      <c r="BM79" s="78"/>
      <c r="BN79" s="78"/>
      <c r="BO79" s="78">
        <v>44.226468373828801</v>
      </c>
      <c r="BP79" s="78">
        <v>2.0245276449898899E-2</v>
      </c>
      <c r="BQ79" s="77">
        <v>6.0060000000000002</v>
      </c>
      <c r="BR79" s="77"/>
      <c r="BS79" s="77"/>
      <c r="BT79" s="77">
        <v>179.16128329552299</v>
      </c>
      <c r="BU79" s="77">
        <v>8.1228478628869796E-3</v>
      </c>
    </row>
    <row r="80" spans="1:73" x14ac:dyDescent="0.25">
      <c r="A80" s="74"/>
      <c r="B80" s="74" t="b">
        <v>0</v>
      </c>
      <c r="C80" s="74" t="s">
        <v>227</v>
      </c>
      <c r="D80" s="75">
        <v>43418.721099536997</v>
      </c>
      <c r="E80" s="76" t="s">
        <v>73</v>
      </c>
      <c r="F80" s="77" t="s">
        <v>92</v>
      </c>
      <c r="G80" s="74" t="s">
        <v>228</v>
      </c>
      <c r="H80" s="78">
        <v>1564.838</v>
      </c>
      <c r="I80" s="78">
        <v>9.0735110471331506</v>
      </c>
      <c r="J80" s="78">
        <v>132.28332039411001</v>
      </c>
      <c r="K80" s="77">
        <v>34772.525000000001</v>
      </c>
      <c r="L80" s="77">
        <v>2.5296024859561999</v>
      </c>
      <c r="M80" s="77">
        <v>126.462899065581</v>
      </c>
      <c r="N80" s="79">
        <v>5774224.9589999998</v>
      </c>
      <c r="O80" s="78">
        <v>0.54851355124520396</v>
      </c>
      <c r="P80" s="78" t="s">
        <v>118</v>
      </c>
      <c r="Q80" s="80">
        <v>23243.495999999999</v>
      </c>
      <c r="R80" s="80">
        <v>3.3925216427792302</v>
      </c>
      <c r="S80" s="80" t="s">
        <v>118</v>
      </c>
      <c r="T80" s="78">
        <v>8750.1139999999996</v>
      </c>
      <c r="U80" s="78">
        <v>3.9517220531427499</v>
      </c>
      <c r="V80" s="78" t="s">
        <v>118</v>
      </c>
      <c r="W80" s="80">
        <v>321.37</v>
      </c>
      <c r="X80" s="80">
        <v>17.953013620045201</v>
      </c>
      <c r="Y80" s="80" t="s">
        <v>118</v>
      </c>
      <c r="Z80" s="81">
        <v>3271.0250000000001</v>
      </c>
      <c r="AA80" s="81">
        <v>8.1457448800255108</v>
      </c>
      <c r="AB80" s="81" t="s">
        <v>118</v>
      </c>
      <c r="AC80" s="82">
        <v>114567.73699999999</v>
      </c>
      <c r="AD80" s="82">
        <v>1.64949870844687</v>
      </c>
      <c r="AE80" s="82" t="s">
        <v>118</v>
      </c>
      <c r="AF80" s="78">
        <v>97.108999999999995</v>
      </c>
      <c r="AG80" s="78">
        <v>27.938555892029498</v>
      </c>
      <c r="AH80" s="78" t="s">
        <v>118</v>
      </c>
      <c r="AI80" s="77">
        <v>5.0049999999999999</v>
      </c>
      <c r="AJ80" s="77">
        <v>141.42135623730999</v>
      </c>
      <c r="AK80" s="77" t="s">
        <v>118</v>
      </c>
      <c r="AL80" s="78">
        <v>850.995</v>
      </c>
      <c r="AM80" s="78">
        <v>15.087120843409201</v>
      </c>
      <c r="AN80" s="78" t="s">
        <v>118</v>
      </c>
      <c r="AO80" s="77">
        <v>54.061999999999998</v>
      </c>
      <c r="AP80" s="77">
        <v>64.272708605845494</v>
      </c>
      <c r="AQ80" s="77" t="s">
        <v>118</v>
      </c>
      <c r="AR80" s="78">
        <v>913698.71799999999</v>
      </c>
      <c r="AS80" s="78">
        <v>130.560021859925</v>
      </c>
      <c r="AT80" s="78">
        <v>4.8332004449299886</v>
      </c>
      <c r="AU80" s="78">
        <v>0.66392112440656603</v>
      </c>
      <c r="AV80" s="78">
        <f t="shared" si="0"/>
        <v>135.06580509906436</v>
      </c>
      <c r="AW80" s="77">
        <v>740469.64199999999</v>
      </c>
      <c r="AX80" s="77"/>
      <c r="AY80" s="77"/>
      <c r="AZ80" s="77">
        <v>0.74981096116012003</v>
      </c>
      <c r="BA80" s="77">
        <v>129.28759096448999</v>
      </c>
      <c r="BB80" s="78">
        <v>222310.622</v>
      </c>
      <c r="BC80" s="78"/>
      <c r="BD80" s="78"/>
      <c r="BE80" s="78">
        <v>0.74521905475817496</v>
      </c>
      <c r="BF80" s="78">
        <v>101.294720239697</v>
      </c>
      <c r="BG80" s="77">
        <v>42017.105000000003</v>
      </c>
      <c r="BH80" s="77"/>
      <c r="BI80" s="77"/>
      <c r="BJ80" s="77">
        <v>2.5598027978633602</v>
      </c>
      <c r="BK80" s="77">
        <v>95.587704690535702</v>
      </c>
      <c r="BL80" s="78">
        <v>368598.61</v>
      </c>
      <c r="BM80" s="78"/>
      <c r="BN80" s="78"/>
      <c r="BO80" s="78">
        <v>0.64903268818360804</v>
      </c>
      <c r="BP80" s="78">
        <v>100.72728296549199</v>
      </c>
      <c r="BQ80" s="77">
        <v>70087.502999999997</v>
      </c>
      <c r="BR80" s="77"/>
      <c r="BS80" s="77"/>
      <c r="BT80" s="77">
        <v>1.20999334299867</v>
      </c>
      <c r="BU80" s="77">
        <v>94.790230429343097</v>
      </c>
    </row>
    <row r="81" spans="1:73" x14ac:dyDescent="0.25">
      <c r="A81" s="74"/>
      <c r="B81" s="74" t="b">
        <v>0</v>
      </c>
      <c r="C81" s="74" t="s">
        <v>229</v>
      </c>
      <c r="D81" s="75">
        <v>43418.724687499998</v>
      </c>
      <c r="E81" s="76" t="s">
        <v>73</v>
      </c>
      <c r="F81" s="77" t="s">
        <v>92</v>
      </c>
      <c r="G81" s="74" t="s">
        <v>104</v>
      </c>
      <c r="H81" s="78">
        <v>793.923</v>
      </c>
      <c r="I81" s="78">
        <v>13.333582784908099</v>
      </c>
      <c r="J81" s="78">
        <v>132.93829382352499</v>
      </c>
      <c r="K81" s="77">
        <v>24303.774000000001</v>
      </c>
      <c r="L81" s="77">
        <v>2.60246219180967</v>
      </c>
      <c r="M81" s="77">
        <v>126.97227697420701</v>
      </c>
      <c r="N81" s="79">
        <v>5701327.8130000001</v>
      </c>
      <c r="O81" s="78">
        <v>0.52701687035619704</v>
      </c>
      <c r="P81" s="78" t="s">
        <v>118</v>
      </c>
      <c r="Q81" s="80">
        <v>12485.407999999999</v>
      </c>
      <c r="R81" s="80">
        <v>4.8916690683221198</v>
      </c>
      <c r="S81" s="80" t="s">
        <v>118</v>
      </c>
      <c r="T81" s="78">
        <v>4816.1149999999998</v>
      </c>
      <c r="U81" s="78">
        <v>4.1262576650265004</v>
      </c>
      <c r="V81" s="78" t="s">
        <v>118</v>
      </c>
      <c r="W81" s="80">
        <v>235.26900000000001</v>
      </c>
      <c r="X81" s="80">
        <v>29.088262415453901</v>
      </c>
      <c r="Y81" s="80" t="s">
        <v>118</v>
      </c>
      <c r="Z81" s="81">
        <v>800.92499999999995</v>
      </c>
      <c r="AA81" s="81">
        <v>13.437451194844501</v>
      </c>
      <c r="AB81" s="81" t="s">
        <v>118</v>
      </c>
      <c r="AC81" s="82">
        <v>624.71699999999998</v>
      </c>
      <c r="AD81" s="82">
        <v>12.2336432085641</v>
      </c>
      <c r="AE81" s="82" t="s">
        <v>118</v>
      </c>
      <c r="AF81" s="78">
        <v>47.052</v>
      </c>
      <c r="AG81" s="78">
        <v>43.7806923567517</v>
      </c>
      <c r="AH81" s="78" t="s">
        <v>118</v>
      </c>
      <c r="AI81" s="77">
        <v>5.0049999999999999</v>
      </c>
      <c r="AJ81" s="77">
        <v>141.42135623730999</v>
      </c>
      <c r="AK81" s="77" t="s">
        <v>118</v>
      </c>
      <c r="AL81" s="78">
        <v>444.51499999999999</v>
      </c>
      <c r="AM81" s="78">
        <v>25.4417886749277</v>
      </c>
      <c r="AN81" s="78" t="s">
        <v>118</v>
      </c>
      <c r="AO81" s="77">
        <v>0</v>
      </c>
      <c r="AP81" s="77" t="s">
        <v>105</v>
      </c>
      <c r="AQ81" s="77" t="s">
        <v>118</v>
      </c>
      <c r="AR81" s="78">
        <v>396.45400000000001</v>
      </c>
      <c r="AS81" s="78">
        <v>5.6650011526507102E-2</v>
      </c>
      <c r="AT81" s="78"/>
      <c r="AU81" s="78">
        <v>23.059188359902699</v>
      </c>
      <c r="AV81" s="78">
        <v>5.6650011526507102E-2</v>
      </c>
      <c r="AW81" s="77">
        <v>254.291</v>
      </c>
      <c r="AX81" s="77"/>
      <c r="AY81" s="77"/>
      <c r="AZ81" s="77">
        <v>23.490192933359602</v>
      </c>
      <c r="BA81" s="77">
        <v>4.4399755140739502E-2</v>
      </c>
      <c r="BB81" s="78">
        <v>44.05</v>
      </c>
      <c r="BC81" s="78"/>
      <c r="BD81" s="78"/>
      <c r="BE81" s="78">
        <v>64.462286013178598</v>
      </c>
      <c r="BF81" s="78">
        <v>2.0071161631488098E-2</v>
      </c>
      <c r="BG81" s="77">
        <v>3.0030000000000001</v>
      </c>
      <c r="BH81" s="77"/>
      <c r="BI81" s="77"/>
      <c r="BJ81" s="77">
        <v>161.01529717988299</v>
      </c>
      <c r="BK81" s="77">
        <v>6.8317385785069797E-3</v>
      </c>
      <c r="BL81" s="78">
        <v>83.094999999999999</v>
      </c>
      <c r="BM81" s="78"/>
      <c r="BN81" s="78"/>
      <c r="BO81" s="78">
        <v>48.211362006331598</v>
      </c>
      <c r="BP81" s="78">
        <v>2.27074474806554E-2</v>
      </c>
      <c r="BQ81" s="77">
        <v>3.0030000000000001</v>
      </c>
      <c r="BR81" s="77"/>
      <c r="BS81" s="77"/>
      <c r="BT81" s="77">
        <v>224.98285257018401</v>
      </c>
      <c r="BU81" s="77">
        <v>4.0614239314434898E-3</v>
      </c>
    </row>
    <row r="82" spans="1:73" x14ac:dyDescent="0.25">
      <c r="A82" s="74"/>
      <c r="B82" s="74" t="b">
        <v>0</v>
      </c>
      <c r="C82" s="74" t="s">
        <v>230</v>
      </c>
      <c r="D82" s="75">
        <v>43418.728275463</v>
      </c>
      <c r="E82" s="76" t="s">
        <v>73</v>
      </c>
      <c r="F82" s="77" t="s">
        <v>92</v>
      </c>
      <c r="G82" s="74" t="s">
        <v>104</v>
      </c>
      <c r="H82" s="78">
        <v>809.93899999999996</v>
      </c>
      <c r="I82" s="78">
        <v>16.517981908052899</v>
      </c>
      <c r="J82" s="78">
        <v>132.92468654588001</v>
      </c>
      <c r="K82" s="77">
        <v>24024.169000000002</v>
      </c>
      <c r="L82" s="77">
        <v>2.8792222485407302</v>
      </c>
      <c r="M82" s="77">
        <v>126.985881711787</v>
      </c>
      <c r="N82" s="79">
        <v>5746428.1009999998</v>
      </c>
      <c r="O82" s="78">
        <v>0.33472132384721698</v>
      </c>
      <c r="P82" s="78" t="s">
        <v>118</v>
      </c>
      <c r="Q82" s="80">
        <v>12615.786</v>
      </c>
      <c r="R82" s="80">
        <v>4.0669691635968501</v>
      </c>
      <c r="S82" s="80" t="s">
        <v>118</v>
      </c>
      <c r="T82" s="78">
        <v>4753.0190000000002</v>
      </c>
      <c r="U82" s="78">
        <v>5.5875210518546998</v>
      </c>
      <c r="V82" s="78" t="s">
        <v>118</v>
      </c>
      <c r="W82" s="80">
        <v>234.268</v>
      </c>
      <c r="X82" s="80">
        <v>18.041645461203601</v>
      </c>
      <c r="Y82" s="80" t="s">
        <v>118</v>
      </c>
      <c r="Z82" s="81">
        <v>884.03</v>
      </c>
      <c r="AA82" s="81">
        <v>18.4328722681031</v>
      </c>
      <c r="AB82" s="81" t="s">
        <v>118</v>
      </c>
      <c r="AC82" s="82">
        <v>591.68399999999997</v>
      </c>
      <c r="AD82" s="82">
        <v>20.436497304087901</v>
      </c>
      <c r="AE82" s="82" t="s">
        <v>118</v>
      </c>
      <c r="AF82" s="78">
        <v>27.03</v>
      </c>
      <c r="AG82" s="78">
        <v>103.369698642552</v>
      </c>
      <c r="AH82" s="78" t="s">
        <v>118</v>
      </c>
      <c r="AI82" s="77">
        <v>4.0039999999999996</v>
      </c>
      <c r="AJ82" s="77">
        <v>174.80147469502501</v>
      </c>
      <c r="AK82" s="77" t="s">
        <v>118</v>
      </c>
      <c r="AL82" s="78">
        <v>390.45499999999998</v>
      </c>
      <c r="AM82" s="78">
        <v>18.090983799282899</v>
      </c>
      <c r="AN82" s="78" t="s">
        <v>118</v>
      </c>
      <c r="AO82" s="77">
        <v>3.0030000000000001</v>
      </c>
      <c r="AP82" s="77">
        <v>224.98285257018401</v>
      </c>
      <c r="AQ82" s="77" t="s">
        <v>118</v>
      </c>
      <c r="AR82" s="78">
        <v>204.23500000000001</v>
      </c>
      <c r="AS82" s="78">
        <v>2.9183499483209099E-2</v>
      </c>
      <c r="AT82" s="78"/>
      <c r="AU82" s="78">
        <v>22.070423056573901</v>
      </c>
      <c r="AV82" s="78">
        <v>2.9183499483209099E-2</v>
      </c>
      <c r="AW82" s="77">
        <v>191.21600000000001</v>
      </c>
      <c r="AX82" s="77"/>
      <c r="AY82" s="77"/>
      <c r="AZ82" s="77">
        <v>20.569588672935499</v>
      </c>
      <c r="BA82" s="77">
        <v>3.3386724575355201E-2</v>
      </c>
      <c r="BB82" s="78">
        <v>9.0090000000000003</v>
      </c>
      <c r="BC82" s="78"/>
      <c r="BD82" s="78"/>
      <c r="BE82" s="78">
        <v>142.964881967547</v>
      </c>
      <c r="BF82" s="78">
        <v>4.1049056785034304E-3</v>
      </c>
      <c r="BG82" s="77">
        <v>0</v>
      </c>
      <c r="BH82" s="77"/>
      <c r="BI82" s="77"/>
      <c r="BJ82" s="77" t="s">
        <v>105</v>
      </c>
      <c r="BK82" s="77">
        <v>0</v>
      </c>
      <c r="BL82" s="78">
        <v>18.018999999999998</v>
      </c>
      <c r="BM82" s="78"/>
      <c r="BN82" s="78"/>
      <c r="BO82" s="78">
        <v>104.10452711724101</v>
      </c>
      <c r="BP82" s="78">
        <v>4.9240687905882296E-3</v>
      </c>
      <c r="BQ82" s="77">
        <v>6.0060000000000002</v>
      </c>
      <c r="BR82" s="77"/>
      <c r="BS82" s="77"/>
      <c r="BT82" s="77">
        <v>179.16128329552299</v>
      </c>
      <c r="BU82" s="77">
        <v>8.1228478628869796E-3</v>
      </c>
    </row>
    <row r="83" spans="1:73" x14ac:dyDescent="0.25">
      <c r="A83" s="74"/>
      <c r="B83" s="74" t="b">
        <v>0</v>
      </c>
      <c r="C83" s="74" t="s">
        <v>231</v>
      </c>
      <c r="D83" s="75">
        <v>43418.731840277796</v>
      </c>
      <c r="E83" s="76" t="s">
        <v>73</v>
      </c>
      <c r="F83" s="77" t="s">
        <v>92</v>
      </c>
      <c r="G83" s="74" t="s">
        <v>104</v>
      </c>
      <c r="H83" s="78">
        <v>768.89300000000003</v>
      </c>
      <c r="I83" s="78">
        <v>13.723053095807799</v>
      </c>
      <c r="J83" s="78">
        <v>132.95955944287101</v>
      </c>
      <c r="K83" s="77">
        <v>24155.355</v>
      </c>
      <c r="L83" s="77">
        <v>2.8592304410049501</v>
      </c>
      <c r="M83" s="77">
        <v>126.979498595948</v>
      </c>
      <c r="N83" s="79">
        <v>5768574.8569999998</v>
      </c>
      <c r="O83" s="78">
        <v>0.47678461763055502</v>
      </c>
      <c r="P83" s="78" t="s">
        <v>118</v>
      </c>
      <c r="Q83" s="80">
        <v>12349.192999999999</v>
      </c>
      <c r="R83" s="80">
        <v>3.32509276838918</v>
      </c>
      <c r="S83" s="80" t="s">
        <v>118</v>
      </c>
      <c r="T83" s="78">
        <v>4922.2269999999999</v>
      </c>
      <c r="U83" s="78">
        <v>5.7863827530546299</v>
      </c>
      <c r="V83" s="78" t="s">
        <v>118</v>
      </c>
      <c r="W83" s="80">
        <v>259.3</v>
      </c>
      <c r="X83" s="80">
        <v>24.5856541524136</v>
      </c>
      <c r="Y83" s="80" t="s">
        <v>118</v>
      </c>
      <c r="Z83" s="81">
        <v>848.98</v>
      </c>
      <c r="AA83" s="81">
        <v>14.1708464074733</v>
      </c>
      <c r="AB83" s="81" t="s">
        <v>118</v>
      </c>
      <c r="AC83" s="82">
        <v>633.73800000000006</v>
      </c>
      <c r="AD83" s="82">
        <v>16.283916485140999</v>
      </c>
      <c r="AE83" s="82" t="s">
        <v>118</v>
      </c>
      <c r="AF83" s="78">
        <v>35.040999999999997</v>
      </c>
      <c r="AG83" s="78">
        <v>62.090143759586397</v>
      </c>
      <c r="AH83" s="78" t="s">
        <v>118</v>
      </c>
      <c r="AI83" s="77">
        <v>9.01</v>
      </c>
      <c r="AJ83" s="77">
        <v>110.50588435524701</v>
      </c>
      <c r="AK83" s="77" t="s">
        <v>118</v>
      </c>
      <c r="AL83" s="78">
        <v>417.48700000000002</v>
      </c>
      <c r="AM83" s="78">
        <v>24.769827844830299</v>
      </c>
      <c r="AN83" s="78" t="s">
        <v>118</v>
      </c>
      <c r="AO83" s="77">
        <v>8.0079999999999991</v>
      </c>
      <c r="AP83" s="77">
        <v>129.09944487358101</v>
      </c>
      <c r="AQ83" s="77" t="s">
        <v>118</v>
      </c>
      <c r="AR83" s="78">
        <v>195.22300000000001</v>
      </c>
      <c r="AS83" s="78">
        <v>2.7895758903275801E-2</v>
      </c>
      <c r="AT83" s="78"/>
      <c r="AU83" s="78">
        <v>30.889328805234101</v>
      </c>
      <c r="AV83" s="78">
        <v>2.7895758903275801E-2</v>
      </c>
      <c r="AW83" s="77">
        <v>162.18299999999999</v>
      </c>
      <c r="AX83" s="77"/>
      <c r="AY83" s="77"/>
      <c r="AZ83" s="77">
        <v>29.789609689995899</v>
      </c>
      <c r="BA83" s="77">
        <v>2.8317500375516801E-2</v>
      </c>
      <c r="BB83" s="78">
        <v>7.0069999999999997</v>
      </c>
      <c r="BC83" s="78"/>
      <c r="BD83" s="78"/>
      <c r="BE83" s="78">
        <v>117.61037176408099</v>
      </c>
      <c r="BF83" s="78">
        <v>3.1927044166137801E-3</v>
      </c>
      <c r="BG83" s="77">
        <v>4.0039999999999996</v>
      </c>
      <c r="BH83" s="77"/>
      <c r="BI83" s="77"/>
      <c r="BJ83" s="77">
        <v>129.09944487358101</v>
      </c>
      <c r="BK83" s="77">
        <v>9.1089847713426396E-3</v>
      </c>
      <c r="BL83" s="78">
        <v>15.016999999999999</v>
      </c>
      <c r="BM83" s="78"/>
      <c r="BN83" s="78"/>
      <c r="BO83" s="78">
        <v>105.418615586041</v>
      </c>
      <c r="BP83" s="78">
        <v>4.1037094749022396E-3</v>
      </c>
      <c r="BQ83" s="77">
        <v>7.0069999999999997</v>
      </c>
      <c r="BR83" s="77"/>
      <c r="BS83" s="77"/>
      <c r="BT83" s="77">
        <v>135.52618543578799</v>
      </c>
      <c r="BU83" s="77">
        <v>9.4766558400348096E-3</v>
      </c>
    </row>
    <row r="84" spans="1:73" s="91" customFormat="1" x14ac:dyDescent="0.25">
      <c r="A84" s="83"/>
      <c r="B84" s="83" t="b">
        <v>0</v>
      </c>
      <c r="C84" s="83" t="s">
        <v>232</v>
      </c>
      <c r="D84" s="84">
        <v>43418.735428240703</v>
      </c>
      <c r="E84" s="85" t="s">
        <v>73</v>
      </c>
      <c r="F84" s="86" t="s">
        <v>92</v>
      </c>
      <c r="G84" s="83" t="s">
        <v>233</v>
      </c>
      <c r="H84" s="86">
        <v>3021.701</v>
      </c>
      <c r="I84" s="86">
        <v>3.8321309170434801</v>
      </c>
      <c r="J84" s="86">
        <v>131.045561944349</v>
      </c>
      <c r="K84" s="86">
        <v>57360.595999999998</v>
      </c>
      <c r="L84" s="86">
        <v>1.3032097895650501</v>
      </c>
      <c r="M84" s="86">
        <v>125.363831529647</v>
      </c>
      <c r="N84" s="87">
        <v>6521991.3550000004</v>
      </c>
      <c r="O84" s="86">
        <v>0.768402201859962</v>
      </c>
      <c r="P84" s="86" t="s">
        <v>118</v>
      </c>
      <c r="Q84" s="88">
        <v>153807.818</v>
      </c>
      <c r="R84" s="88">
        <v>1.4763456889828599</v>
      </c>
      <c r="S84" s="88">
        <v>0.99764592046464495</v>
      </c>
      <c r="T84" s="86">
        <v>55473.483</v>
      </c>
      <c r="U84" s="86">
        <v>2.6328289559849498</v>
      </c>
      <c r="V84" s="86">
        <v>0.83891806156944804</v>
      </c>
      <c r="W84" s="88">
        <v>468.53699999999998</v>
      </c>
      <c r="X84" s="88">
        <v>19.989482107509598</v>
      </c>
      <c r="Y84" s="88" t="s">
        <v>118</v>
      </c>
      <c r="Z84" s="89">
        <v>1563.835</v>
      </c>
      <c r="AA84" s="89">
        <v>8.5668552988732305</v>
      </c>
      <c r="AB84" s="89" t="s">
        <v>118</v>
      </c>
      <c r="AC84" s="90">
        <v>3398.2150000000001</v>
      </c>
      <c r="AD84" s="90">
        <v>7.7256593930773603</v>
      </c>
      <c r="AE84" s="90" t="s">
        <v>118</v>
      </c>
      <c r="AF84" s="86">
        <v>211.24100000000001</v>
      </c>
      <c r="AG84" s="86">
        <v>14.2098439468588</v>
      </c>
      <c r="AH84" s="86" t="s">
        <v>118</v>
      </c>
      <c r="AI84" s="86">
        <v>4.0039999999999996</v>
      </c>
      <c r="AJ84" s="86">
        <v>241.52294576982399</v>
      </c>
      <c r="AK84" s="86" t="s">
        <v>118</v>
      </c>
      <c r="AL84" s="86">
        <v>1879.259</v>
      </c>
      <c r="AM84" s="86">
        <v>10.331157890592699</v>
      </c>
      <c r="AN84" s="86" t="s">
        <v>118</v>
      </c>
      <c r="AO84" s="86">
        <v>27.03</v>
      </c>
      <c r="AP84" s="86">
        <v>46.365648288210203</v>
      </c>
      <c r="AQ84" s="86" t="s">
        <v>118</v>
      </c>
      <c r="AR84" s="86">
        <v>1581706.9310000001</v>
      </c>
      <c r="AS84" s="86">
        <v>226.01289398695999</v>
      </c>
      <c r="AT84" s="86"/>
      <c r="AU84" s="86">
        <v>0.93506453837199099</v>
      </c>
      <c r="AV84" s="86">
        <v>226.01289398695999</v>
      </c>
      <c r="AW84" s="86">
        <v>1256580.1270000001</v>
      </c>
      <c r="AX84" s="86"/>
      <c r="AY84" s="86"/>
      <c r="AZ84" s="86">
        <v>0.53366789016920801</v>
      </c>
      <c r="BA84" s="86">
        <v>219.40159090773699</v>
      </c>
      <c r="BB84" s="86">
        <v>495619.34499999997</v>
      </c>
      <c r="BC84" s="86"/>
      <c r="BD84" s="86"/>
      <c r="BE84" s="86">
        <v>0.95507956268968497</v>
      </c>
      <c r="BF84" s="86">
        <v>225.82646949346801</v>
      </c>
      <c r="BG84" s="86">
        <v>95672.047000000006</v>
      </c>
      <c r="BH84" s="86"/>
      <c r="BI84" s="86"/>
      <c r="BJ84" s="86">
        <v>1.04153421535136</v>
      </c>
      <c r="BK84" s="86">
        <v>217.65115363790699</v>
      </c>
      <c r="BL84" s="86">
        <v>821706.44200000004</v>
      </c>
      <c r="BM84" s="86"/>
      <c r="BN84" s="86"/>
      <c r="BO84" s="86">
        <v>1.06886166527251</v>
      </c>
      <c r="BP84" s="86">
        <v>224.54847916518699</v>
      </c>
      <c r="BQ84" s="86">
        <v>160420.30300000001</v>
      </c>
      <c r="BR84" s="86"/>
      <c r="BS84" s="86"/>
      <c r="BT84" s="86">
        <v>1.0350223303643999</v>
      </c>
      <c r="BU84" s="86">
        <v>216.96132457329901</v>
      </c>
    </row>
    <row r="85" spans="1:73" x14ac:dyDescent="0.25">
      <c r="A85" s="74"/>
      <c r="B85" s="74" t="b">
        <v>0</v>
      </c>
      <c r="C85" s="74" t="s">
        <v>234</v>
      </c>
      <c r="D85" s="75">
        <v>43418.739027777803</v>
      </c>
      <c r="E85" s="76" t="s">
        <v>73</v>
      </c>
      <c r="F85" s="77" t="s">
        <v>92</v>
      </c>
      <c r="G85" s="74" t="s">
        <v>104</v>
      </c>
      <c r="H85" s="78">
        <v>788.92200000000003</v>
      </c>
      <c r="I85" s="78">
        <v>13.508726737561901</v>
      </c>
      <c r="J85" s="78">
        <v>132.942542699368</v>
      </c>
      <c r="K85" s="77">
        <v>22605.669000000002</v>
      </c>
      <c r="L85" s="77">
        <v>2.8908615105036102</v>
      </c>
      <c r="M85" s="77">
        <v>127.054901651547</v>
      </c>
      <c r="N85" s="79">
        <v>6053131.4960000003</v>
      </c>
      <c r="O85" s="78">
        <v>0.62206278674363802</v>
      </c>
      <c r="P85" s="78" t="s">
        <v>118</v>
      </c>
      <c r="Q85" s="80">
        <v>13421.106</v>
      </c>
      <c r="R85" s="80">
        <v>1.8681814233210601</v>
      </c>
      <c r="S85" s="80" t="s">
        <v>118</v>
      </c>
      <c r="T85" s="78">
        <v>4956.3010000000004</v>
      </c>
      <c r="U85" s="78">
        <v>6.6395992524772698</v>
      </c>
      <c r="V85" s="78" t="s">
        <v>118</v>
      </c>
      <c r="W85" s="80">
        <v>247.285</v>
      </c>
      <c r="X85" s="80">
        <v>27.1293475102858</v>
      </c>
      <c r="Y85" s="80" t="s">
        <v>118</v>
      </c>
      <c r="Z85" s="81">
        <v>866.005</v>
      </c>
      <c r="AA85" s="81">
        <v>11.091987485732</v>
      </c>
      <c r="AB85" s="81" t="s">
        <v>118</v>
      </c>
      <c r="AC85" s="82">
        <v>612.70899999999995</v>
      </c>
      <c r="AD85" s="82">
        <v>17.082518154788801</v>
      </c>
      <c r="AE85" s="82" t="s">
        <v>118</v>
      </c>
      <c r="AF85" s="78">
        <v>36.04</v>
      </c>
      <c r="AG85" s="78">
        <v>69.542312387323705</v>
      </c>
      <c r="AH85" s="78" t="s">
        <v>118</v>
      </c>
      <c r="AI85" s="77">
        <v>8.01</v>
      </c>
      <c r="AJ85" s="77">
        <v>210.81851067789199</v>
      </c>
      <c r="AK85" s="77" t="s">
        <v>118</v>
      </c>
      <c r="AL85" s="78">
        <v>499.57900000000001</v>
      </c>
      <c r="AM85" s="78">
        <v>16.725098499125199</v>
      </c>
      <c r="AN85" s="78" t="s">
        <v>118</v>
      </c>
      <c r="AO85" s="77">
        <v>8.0090000000000003</v>
      </c>
      <c r="AP85" s="77">
        <v>164.583320325096</v>
      </c>
      <c r="AQ85" s="77" t="s">
        <v>118</v>
      </c>
      <c r="AR85" s="78">
        <v>430.49700000000001</v>
      </c>
      <c r="AS85" s="78">
        <v>6.1514475858805102E-2</v>
      </c>
      <c r="AT85" s="78"/>
      <c r="AU85" s="78">
        <v>23.615395265232699</v>
      </c>
      <c r="AV85" s="78">
        <v>6.1514475858805102E-2</v>
      </c>
      <c r="AW85" s="77">
        <v>283.32400000000001</v>
      </c>
      <c r="AX85" s="77"/>
      <c r="AY85" s="77"/>
      <c r="AZ85" s="77">
        <v>21.6585775269827</v>
      </c>
      <c r="BA85" s="77">
        <v>4.9468979340577798E-2</v>
      </c>
      <c r="BB85" s="78">
        <v>41.046999999999997</v>
      </c>
      <c r="BC85" s="78"/>
      <c r="BD85" s="78"/>
      <c r="BE85" s="78">
        <v>21.360276872351299</v>
      </c>
      <c r="BF85" s="78">
        <v>1.8702859738653599E-2</v>
      </c>
      <c r="BG85" s="77">
        <v>4.0039999999999996</v>
      </c>
      <c r="BH85" s="77"/>
      <c r="BI85" s="77"/>
      <c r="BJ85" s="77">
        <v>174.80147469502501</v>
      </c>
      <c r="BK85" s="77">
        <v>9.1089847713426396E-3</v>
      </c>
      <c r="BL85" s="78">
        <v>88.100999999999999</v>
      </c>
      <c r="BM85" s="78"/>
      <c r="BN85" s="78"/>
      <c r="BO85" s="78">
        <v>38.925683792357901</v>
      </c>
      <c r="BP85" s="78">
        <v>2.4075441729264301E-2</v>
      </c>
      <c r="BQ85" s="77">
        <v>5.0049999999999999</v>
      </c>
      <c r="BR85" s="77"/>
      <c r="BS85" s="77"/>
      <c r="BT85" s="77">
        <v>141.42135623730999</v>
      </c>
      <c r="BU85" s="77">
        <v>6.7690398857391497E-3</v>
      </c>
    </row>
    <row r="86" spans="1:73" x14ac:dyDescent="0.25">
      <c r="A86" s="74"/>
      <c r="B86" s="74" t="b">
        <v>0</v>
      </c>
      <c r="C86" s="74" t="s">
        <v>235</v>
      </c>
      <c r="D86" s="75">
        <v>43418.742615740703</v>
      </c>
      <c r="E86" s="76" t="s">
        <v>73</v>
      </c>
      <c r="F86" s="77" t="s">
        <v>92</v>
      </c>
      <c r="G86" s="74" t="s">
        <v>104</v>
      </c>
      <c r="H86" s="78">
        <v>788.91399999999999</v>
      </c>
      <c r="I86" s="78">
        <v>14.7250222146852</v>
      </c>
      <c r="J86" s="78">
        <v>132.94254949621001</v>
      </c>
      <c r="K86" s="77">
        <v>23303.348000000002</v>
      </c>
      <c r="L86" s="77">
        <v>2.2735001909169301</v>
      </c>
      <c r="M86" s="77">
        <v>127.020954691694</v>
      </c>
      <c r="N86" s="79">
        <v>5920680.4579999996</v>
      </c>
      <c r="O86" s="78">
        <v>0.54128080393327704</v>
      </c>
      <c r="P86" s="78" t="s">
        <v>118</v>
      </c>
      <c r="Q86" s="80">
        <v>13115.593000000001</v>
      </c>
      <c r="R86" s="80">
        <v>4.6209516800625199</v>
      </c>
      <c r="S86" s="80" t="s">
        <v>118</v>
      </c>
      <c r="T86" s="78">
        <v>5014.3860000000004</v>
      </c>
      <c r="U86" s="78">
        <v>4.2881895155926202</v>
      </c>
      <c r="V86" s="78" t="s">
        <v>118</v>
      </c>
      <c r="W86" s="80">
        <v>227.26</v>
      </c>
      <c r="X86" s="80">
        <v>22.3713723554654</v>
      </c>
      <c r="Y86" s="80" t="s">
        <v>118</v>
      </c>
      <c r="Z86" s="81">
        <v>944.10500000000002</v>
      </c>
      <c r="AA86" s="81">
        <v>13.498763895928001</v>
      </c>
      <c r="AB86" s="81" t="s">
        <v>118</v>
      </c>
      <c r="AC86" s="82">
        <v>666.77800000000002</v>
      </c>
      <c r="AD86" s="82">
        <v>11.3965310972295</v>
      </c>
      <c r="AE86" s="82" t="s">
        <v>118</v>
      </c>
      <c r="AF86" s="78">
        <v>45.052999999999997</v>
      </c>
      <c r="AG86" s="78">
        <v>38.132379161769698</v>
      </c>
      <c r="AH86" s="78" t="s">
        <v>118</v>
      </c>
      <c r="AI86" s="77">
        <v>2.0019999999999998</v>
      </c>
      <c r="AJ86" s="77">
        <v>210.81851067789199</v>
      </c>
      <c r="AK86" s="77" t="s">
        <v>118</v>
      </c>
      <c r="AL86" s="78">
        <v>483.56400000000002</v>
      </c>
      <c r="AM86" s="78">
        <v>26.2279319969917</v>
      </c>
      <c r="AN86" s="78" t="s">
        <v>118</v>
      </c>
      <c r="AO86" s="77">
        <v>8.0079999999999991</v>
      </c>
      <c r="AP86" s="77">
        <v>129.09944487358101</v>
      </c>
      <c r="AQ86" s="77" t="s">
        <v>118</v>
      </c>
      <c r="AR86" s="78">
        <v>252.291</v>
      </c>
      <c r="AS86" s="78">
        <v>3.6050306108739001E-2</v>
      </c>
      <c r="AT86" s="78"/>
      <c r="AU86" s="78">
        <v>29.684099300629398</v>
      </c>
      <c r="AV86" s="78">
        <v>3.6050306108739001E-2</v>
      </c>
      <c r="AW86" s="77">
        <v>206.23500000000001</v>
      </c>
      <c r="AX86" s="77"/>
      <c r="AY86" s="77"/>
      <c r="AZ86" s="77">
        <v>29.942829932883399</v>
      </c>
      <c r="BA86" s="77">
        <v>3.60090742552839E-2</v>
      </c>
      <c r="BB86" s="78">
        <v>23.024999999999999</v>
      </c>
      <c r="BC86" s="78"/>
      <c r="BD86" s="78"/>
      <c r="BE86" s="78">
        <v>71.154261607110101</v>
      </c>
      <c r="BF86" s="78">
        <v>1.04912258017029E-2</v>
      </c>
      <c r="BG86" s="77">
        <v>4.0039999999999996</v>
      </c>
      <c r="BH86" s="77"/>
      <c r="BI86" s="77"/>
      <c r="BJ86" s="77">
        <v>210.81851067789199</v>
      </c>
      <c r="BK86" s="77">
        <v>9.1089847713426396E-3</v>
      </c>
      <c r="BL86" s="78">
        <v>23.026</v>
      </c>
      <c r="BM86" s="78"/>
      <c r="BN86" s="78"/>
      <c r="BO86" s="78">
        <v>64.983399935553805</v>
      </c>
      <c r="BP86" s="78">
        <v>6.2923363101217902E-3</v>
      </c>
      <c r="BQ86" s="77">
        <v>4.0039999999999996</v>
      </c>
      <c r="BR86" s="77"/>
      <c r="BS86" s="77"/>
      <c r="BT86" s="77">
        <v>174.80147469502501</v>
      </c>
      <c r="BU86" s="77">
        <v>5.4152319085913198E-3</v>
      </c>
    </row>
    <row r="87" spans="1:73" x14ac:dyDescent="0.25">
      <c r="A87" s="74"/>
      <c r="B87" s="74" t="b">
        <v>0</v>
      </c>
      <c r="C87" s="74" t="s">
        <v>236</v>
      </c>
      <c r="D87" s="75">
        <v>43418.746203703697</v>
      </c>
      <c r="E87" s="76" t="s">
        <v>73</v>
      </c>
      <c r="F87" s="77" t="s">
        <v>92</v>
      </c>
      <c r="G87" s="74" t="s">
        <v>237</v>
      </c>
      <c r="H87" s="78">
        <v>1423.6690000000001</v>
      </c>
      <c r="I87" s="78">
        <v>8.6813762514503896</v>
      </c>
      <c r="J87" s="78">
        <v>132.40325831730101</v>
      </c>
      <c r="K87" s="77">
        <v>33515.701999999997</v>
      </c>
      <c r="L87" s="77">
        <v>2.0407539429478398</v>
      </c>
      <c r="M87" s="77">
        <v>126.524052289232</v>
      </c>
      <c r="N87" s="79">
        <v>6044160.2120000003</v>
      </c>
      <c r="O87" s="78">
        <v>0.66298653641040195</v>
      </c>
      <c r="P87" s="78" t="s">
        <v>118</v>
      </c>
      <c r="Q87" s="80">
        <v>50101.046000000002</v>
      </c>
      <c r="R87" s="80">
        <v>2.3099900100701798</v>
      </c>
      <c r="S87" s="80" t="s">
        <v>118</v>
      </c>
      <c r="T87" s="78">
        <v>18497.919000000002</v>
      </c>
      <c r="U87" s="78">
        <v>2.9883993195504601</v>
      </c>
      <c r="V87" s="78" t="s">
        <v>118</v>
      </c>
      <c r="W87" s="80">
        <v>585.67700000000002</v>
      </c>
      <c r="X87" s="80">
        <v>16.658409876381501</v>
      </c>
      <c r="Y87" s="80" t="s">
        <v>118</v>
      </c>
      <c r="Z87" s="81">
        <v>96696.532999999996</v>
      </c>
      <c r="AA87" s="81">
        <v>1.3586191542664201</v>
      </c>
      <c r="AB87" s="81" t="s">
        <v>118</v>
      </c>
      <c r="AC87" s="82">
        <v>1438.6990000000001</v>
      </c>
      <c r="AD87" s="82">
        <v>6.0319867649467103</v>
      </c>
      <c r="AE87" s="82" t="s">
        <v>118</v>
      </c>
      <c r="AF87" s="78">
        <v>49.055</v>
      </c>
      <c r="AG87" s="78">
        <v>60.4263457156787</v>
      </c>
      <c r="AH87" s="78" t="s">
        <v>118</v>
      </c>
      <c r="AI87" s="77">
        <v>3.0030000000000001</v>
      </c>
      <c r="AJ87" s="77">
        <v>224.98285257018401</v>
      </c>
      <c r="AK87" s="77" t="s">
        <v>118</v>
      </c>
      <c r="AL87" s="78">
        <v>1181.403</v>
      </c>
      <c r="AM87" s="78">
        <v>8.4841520576953595</v>
      </c>
      <c r="AN87" s="78" t="s">
        <v>118</v>
      </c>
      <c r="AO87" s="77">
        <v>6.0060000000000002</v>
      </c>
      <c r="AP87" s="77">
        <v>116.53431646335</v>
      </c>
      <c r="AQ87" s="77" t="s">
        <v>118</v>
      </c>
      <c r="AR87" s="78">
        <v>222.25700000000001</v>
      </c>
      <c r="AS87" s="78">
        <v>3.1758694859547097E-2</v>
      </c>
      <c r="AT87" s="78"/>
      <c r="AU87" s="78">
        <v>31.195111838794698</v>
      </c>
      <c r="AV87" s="78">
        <v>3.1758694859547097E-2</v>
      </c>
      <c r="AW87" s="77">
        <v>186.21199999999999</v>
      </c>
      <c r="AX87" s="77"/>
      <c r="AY87" s="77"/>
      <c r="AZ87" s="77">
        <v>16.850650948089601</v>
      </c>
      <c r="BA87" s="77">
        <v>3.25130154203939E-2</v>
      </c>
      <c r="BB87" s="78">
        <v>22.023</v>
      </c>
      <c r="BC87" s="78"/>
      <c r="BD87" s="78"/>
      <c r="BE87" s="78">
        <v>70.423801135952104</v>
      </c>
      <c r="BF87" s="78">
        <v>1.0034669525772101E-2</v>
      </c>
      <c r="BG87" s="77">
        <v>4.0039999999999996</v>
      </c>
      <c r="BH87" s="77"/>
      <c r="BI87" s="77"/>
      <c r="BJ87" s="77">
        <v>241.52294576982399</v>
      </c>
      <c r="BK87" s="77">
        <v>9.1089847713426396E-3</v>
      </c>
      <c r="BL87" s="78">
        <v>28.030999999999999</v>
      </c>
      <c r="BM87" s="78"/>
      <c r="BN87" s="78"/>
      <c r="BO87" s="78">
        <v>76.7892023106631</v>
      </c>
      <c r="BP87" s="78">
        <v>7.6600572878061301E-3</v>
      </c>
      <c r="BQ87" s="77">
        <v>2.0019999999999998</v>
      </c>
      <c r="BR87" s="77"/>
      <c r="BS87" s="77"/>
      <c r="BT87" s="77">
        <v>316.22776601683802</v>
      </c>
      <c r="BU87" s="77">
        <v>2.7076159542956599E-3</v>
      </c>
    </row>
    <row r="88" spans="1:73" x14ac:dyDescent="0.25">
      <c r="A88" s="74"/>
      <c r="B88" s="74" t="b">
        <v>0</v>
      </c>
      <c r="C88" s="74" t="s">
        <v>238</v>
      </c>
      <c r="D88" s="75">
        <v>43418.749791666698</v>
      </c>
      <c r="E88" s="76" t="s">
        <v>73</v>
      </c>
      <c r="F88" s="77" t="s">
        <v>92</v>
      </c>
      <c r="G88" s="74" t="s">
        <v>104</v>
      </c>
      <c r="H88" s="78">
        <v>801.93499999999995</v>
      </c>
      <c r="I88" s="78">
        <v>15.6315780547381</v>
      </c>
      <c r="J88" s="78">
        <v>132.931486786281</v>
      </c>
      <c r="K88" s="77">
        <v>22921.517</v>
      </c>
      <c r="L88" s="77">
        <v>2.7369924582093499</v>
      </c>
      <c r="M88" s="77">
        <v>127.039533438693</v>
      </c>
      <c r="N88" s="79">
        <v>5880811.307</v>
      </c>
      <c r="O88" s="78">
        <v>0.45968645348787801</v>
      </c>
      <c r="P88" s="78" t="s">
        <v>118</v>
      </c>
      <c r="Q88" s="80">
        <v>12854.571</v>
      </c>
      <c r="R88" s="80">
        <v>3.5417031059584301</v>
      </c>
      <c r="S88" s="80" t="s">
        <v>118</v>
      </c>
      <c r="T88" s="78">
        <v>4855.1790000000001</v>
      </c>
      <c r="U88" s="78">
        <v>6.8752074389643596</v>
      </c>
      <c r="V88" s="78" t="s">
        <v>118</v>
      </c>
      <c r="W88" s="80">
        <v>261.3</v>
      </c>
      <c r="X88" s="80">
        <v>22.300002694931901</v>
      </c>
      <c r="Y88" s="80" t="s">
        <v>118</v>
      </c>
      <c r="Z88" s="81">
        <v>882.02599999999995</v>
      </c>
      <c r="AA88" s="81">
        <v>14.755999187897601</v>
      </c>
      <c r="AB88" s="81" t="s">
        <v>118</v>
      </c>
      <c r="AC88" s="82">
        <v>689.8</v>
      </c>
      <c r="AD88" s="82">
        <v>19.3095017141843</v>
      </c>
      <c r="AE88" s="82" t="s">
        <v>118</v>
      </c>
      <c r="AF88" s="78">
        <v>23.026</v>
      </c>
      <c r="AG88" s="78">
        <v>100.519179813495</v>
      </c>
      <c r="AH88" s="78" t="s">
        <v>118</v>
      </c>
      <c r="AI88" s="77">
        <v>6.0060000000000002</v>
      </c>
      <c r="AJ88" s="77">
        <v>140.54567378526099</v>
      </c>
      <c r="AK88" s="77" t="s">
        <v>118</v>
      </c>
      <c r="AL88" s="78">
        <v>438.50900000000001</v>
      </c>
      <c r="AM88" s="78">
        <v>22.674048829313001</v>
      </c>
      <c r="AN88" s="78" t="s">
        <v>118</v>
      </c>
      <c r="AO88" s="77">
        <v>4.0039999999999996</v>
      </c>
      <c r="AP88" s="77">
        <v>174.80147469502501</v>
      </c>
      <c r="AQ88" s="77" t="s">
        <v>118</v>
      </c>
      <c r="AR88" s="78">
        <v>227.25800000000001</v>
      </c>
      <c r="AS88" s="78">
        <v>3.2473296572845603E-2</v>
      </c>
      <c r="AT88" s="78"/>
      <c r="AU88" s="78">
        <v>28.478428362462498</v>
      </c>
      <c r="AV88" s="78">
        <v>3.2473296572845603E-2</v>
      </c>
      <c r="AW88" s="77">
        <v>194.22300000000001</v>
      </c>
      <c r="AX88" s="77"/>
      <c r="AY88" s="77"/>
      <c r="AZ88" s="77">
        <v>28.357355408418499</v>
      </c>
      <c r="BA88" s="77">
        <v>3.39117532382186E-2</v>
      </c>
      <c r="BB88" s="78">
        <v>10.01</v>
      </c>
      <c r="BC88" s="78"/>
      <c r="BD88" s="78"/>
      <c r="BE88" s="78">
        <v>105.409255338946</v>
      </c>
      <c r="BF88" s="78">
        <v>4.5610063094482598E-3</v>
      </c>
      <c r="BG88" s="77">
        <v>3.0030000000000001</v>
      </c>
      <c r="BH88" s="77"/>
      <c r="BI88" s="77"/>
      <c r="BJ88" s="77">
        <v>161.01529717988299</v>
      </c>
      <c r="BK88" s="77">
        <v>6.8317385785069797E-3</v>
      </c>
      <c r="BL88" s="78">
        <v>15.015000000000001</v>
      </c>
      <c r="BM88" s="78"/>
      <c r="BN88" s="78"/>
      <c r="BO88" s="78">
        <v>64.788354387170003</v>
      </c>
      <c r="BP88" s="78">
        <v>4.1031629330530103E-3</v>
      </c>
      <c r="BQ88" s="77">
        <v>5.0049999999999999</v>
      </c>
      <c r="BR88" s="77"/>
      <c r="BS88" s="77"/>
      <c r="BT88" s="77">
        <v>194.36506316150999</v>
      </c>
      <c r="BU88" s="77">
        <v>6.7690398857391497E-3</v>
      </c>
    </row>
    <row r="89" spans="1:73" x14ac:dyDescent="0.25">
      <c r="A89" s="74"/>
      <c r="B89" s="74" t="b">
        <v>0</v>
      </c>
      <c r="C89" s="74" t="s">
        <v>239</v>
      </c>
      <c r="D89" s="75">
        <v>43418.753368055601</v>
      </c>
      <c r="E89" s="76" t="s">
        <v>73</v>
      </c>
      <c r="F89" s="77" t="s">
        <v>92</v>
      </c>
      <c r="G89" s="74" t="s">
        <v>104</v>
      </c>
      <c r="H89" s="78">
        <v>826.95799999999997</v>
      </c>
      <c r="I89" s="78">
        <v>13.2282358462459</v>
      </c>
      <c r="J89" s="78">
        <v>132.91022711417199</v>
      </c>
      <c r="K89" s="77">
        <v>23091.71</v>
      </c>
      <c r="L89" s="77">
        <v>2.0763354828190699</v>
      </c>
      <c r="M89" s="77">
        <v>127.031252359661</v>
      </c>
      <c r="N89" s="79">
        <v>5841588.7419999996</v>
      </c>
      <c r="O89" s="78">
        <v>0.27793986214684002</v>
      </c>
      <c r="P89" s="78" t="s">
        <v>118</v>
      </c>
      <c r="Q89" s="80">
        <v>12668.335999999999</v>
      </c>
      <c r="R89" s="80">
        <v>3.1125098009321799</v>
      </c>
      <c r="S89" s="80" t="s">
        <v>118</v>
      </c>
      <c r="T89" s="78">
        <v>5066.4939999999997</v>
      </c>
      <c r="U89" s="78">
        <v>9.0834321350455305</v>
      </c>
      <c r="V89" s="78" t="s">
        <v>118</v>
      </c>
      <c r="W89" s="80">
        <v>289.33300000000003</v>
      </c>
      <c r="X89" s="80">
        <v>27.219693522844899</v>
      </c>
      <c r="Y89" s="80" t="s">
        <v>118</v>
      </c>
      <c r="Z89" s="81">
        <v>828.96100000000001</v>
      </c>
      <c r="AA89" s="81">
        <v>14.723656356443</v>
      </c>
      <c r="AB89" s="81" t="s">
        <v>118</v>
      </c>
      <c r="AC89" s="82">
        <v>662.76499999999999</v>
      </c>
      <c r="AD89" s="82">
        <v>11.0966330389184</v>
      </c>
      <c r="AE89" s="82" t="s">
        <v>118</v>
      </c>
      <c r="AF89" s="78">
        <v>29.030999999999999</v>
      </c>
      <c r="AG89" s="78">
        <v>30.2004706338899</v>
      </c>
      <c r="AH89" s="78" t="s">
        <v>118</v>
      </c>
      <c r="AI89" s="77">
        <v>0</v>
      </c>
      <c r="AJ89" s="77" t="s">
        <v>105</v>
      </c>
      <c r="AK89" s="77" t="s">
        <v>118</v>
      </c>
      <c r="AL89" s="78">
        <v>461.53399999999999</v>
      </c>
      <c r="AM89" s="78">
        <v>16.344127216776702</v>
      </c>
      <c r="AN89" s="78" t="s">
        <v>118</v>
      </c>
      <c r="AO89" s="77">
        <v>6.0069999999999997</v>
      </c>
      <c r="AP89" s="77">
        <v>210.83313450191301</v>
      </c>
      <c r="AQ89" s="77" t="s">
        <v>118</v>
      </c>
      <c r="AR89" s="78">
        <v>196.22499999999999</v>
      </c>
      <c r="AS89" s="78">
        <v>2.8038936451111201E-2</v>
      </c>
      <c r="AT89" s="78"/>
      <c r="AU89" s="78">
        <v>23.589867828801701</v>
      </c>
      <c r="AV89" s="78">
        <v>2.8038936451111201E-2</v>
      </c>
      <c r="AW89" s="77">
        <v>152.17400000000001</v>
      </c>
      <c r="AX89" s="77"/>
      <c r="AY89" s="77"/>
      <c r="AZ89" s="77">
        <v>20.052422169339899</v>
      </c>
      <c r="BA89" s="77">
        <v>2.6569907463445001E-2</v>
      </c>
      <c r="BB89" s="78">
        <v>9.0090000000000003</v>
      </c>
      <c r="BC89" s="78"/>
      <c r="BD89" s="78"/>
      <c r="BE89" s="78">
        <v>122.27832606829</v>
      </c>
      <c r="BF89" s="78">
        <v>4.1049056785034304E-3</v>
      </c>
      <c r="BG89" s="77">
        <v>1.0009999999999999</v>
      </c>
      <c r="BH89" s="77"/>
      <c r="BI89" s="77"/>
      <c r="BJ89" s="77">
        <v>316.22776601683802</v>
      </c>
      <c r="BK89" s="77">
        <v>2.2772461928356599E-3</v>
      </c>
      <c r="BL89" s="78">
        <v>19.02</v>
      </c>
      <c r="BM89" s="78"/>
      <c r="BN89" s="78"/>
      <c r="BO89" s="78">
        <v>67.730721976169804</v>
      </c>
      <c r="BP89" s="78">
        <v>5.1976129861250999E-3</v>
      </c>
      <c r="BQ89" s="77">
        <v>3.0030000000000001</v>
      </c>
      <c r="BR89" s="77"/>
      <c r="BS89" s="77"/>
      <c r="BT89" s="77">
        <v>224.98285257018401</v>
      </c>
      <c r="BU89" s="77">
        <v>4.0614239314434898E-3</v>
      </c>
    </row>
    <row r="90" spans="1:73" x14ac:dyDescent="0.25">
      <c r="A90" s="74"/>
      <c r="B90" s="74" t="b">
        <v>0</v>
      </c>
      <c r="C90" s="74" t="s">
        <v>240</v>
      </c>
      <c r="D90" s="75">
        <v>43418.756967592599</v>
      </c>
      <c r="E90" s="76" t="s">
        <v>73</v>
      </c>
      <c r="F90" s="77" t="s">
        <v>92</v>
      </c>
      <c r="G90" s="74" t="s">
        <v>241</v>
      </c>
      <c r="H90" s="78">
        <v>25362.557000000001</v>
      </c>
      <c r="I90" s="78">
        <v>1.89295913822771</v>
      </c>
      <c r="J90" s="78">
        <v>112.064653452003</v>
      </c>
      <c r="K90" s="77">
        <v>428471.63400000002</v>
      </c>
      <c r="L90" s="77">
        <v>0.83111968865327301</v>
      </c>
      <c r="M90" s="77">
        <v>107.306685609902</v>
      </c>
      <c r="N90" s="79">
        <v>6034290.0939999996</v>
      </c>
      <c r="O90" s="78">
        <v>0.41402058080052001</v>
      </c>
      <c r="P90" s="78" t="s">
        <v>118</v>
      </c>
      <c r="Q90" s="80">
        <v>36557.351000000002</v>
      </c>
      <c r="R90" s="80">
        <v>2.5175210742429002</v>
      </c>
      <c r="S90" s="80" t="s">
        <v>118</v>
      </c>
      <c r="T90" s="78">
        <v>13424.302</v>
      </c>
      <c r="U90" s="78">
        <v>3.6312057324244602</v>
      </c>
      <c r="V90" s="78" t="s">
        <v>118</v>
      </c>
      <c r="W90" s="80">
        <v>418.47800000000001</v>
      </c>
      <c r="X90" s="80">
        <v>20.2620996576286</v>
      </c>
      <c r="Y90" s="80" t="s">
        <v>118</v>
      </c>
      <c r="Z90" s="81">
        <v>12406.432000000001</v>
      </c>
      <c r="AA90" s="81">
        <v>2.8584327028502501</v>
      </c>
      <c r="AB90" s="81" t="s">
        <v>118</v>
      </c>
      <c r="AC90" s="82">
        <v>46746.561000000002</v>
      </c>
      <c r="AD90" s="82">
        <v>2.50482234940577</v>
      </c>
      <c r="AE90" s="82" t="s">
        <v>118</v>
      </c>
      <c r="AF90" s="78">
        <v>458.52800000000002</v>
      </c>
      <c r="AG90" s="78">
        <v>24.976104200448098</v>
      </c>
      <c r="AH90" s="78" t="s">
        <v>118</v>
      </c>
      <c r="AI90" s="77">
        <v>88.1</v>
      </c>
      <c r="AJ90" s="77">
        <v>36.253347935045603</v>
      </c>
      <c r="AK90" s="77" t="s">
        <v>118</v>
      </c>
      <c r="AL90" s="78">
        <v>1109.309</v>
      </c>
      <c r="AM90" s="78">
        <v>8.3141811376203005</v>
      </c>
      <c r="AN90" s="78" t="s">
        <v>118</v>
      </c>
      <c r="AO90" s="77">
        <v>3550.491</v>
      </c>
      <c r="AP90" s="77">
        <v>9.1653684086498703</v>
      </c>
      <c r="AQ90" s="77" t="s">
        <v>118</v>
      </c>
      <c r="AR90" s="78">
        <v>748767.49600000004</v>
      </c>
      <c r="AS90" s="78">
        <v>106.992708559061</v>
      </c>
      <c r="AT90" s="78"/>
      <c r="AU90" s="78">
        <v>0.44813607199255301</v>
      </c>
      <c r="AV90" s="78">
        <v>106.992708559061</v>
      </c>
      <c r="AW90" s="77">
        <v>608127.18000000005</v>
      </c>
      <c r="AX90" s="77"/>
      <c r="AY90" s="77"/>
      <c r="AZ90" s="77">
        <v>1.07049483228451</v>
      </c>
      <c r="BA90" s="77">
        <v>106.18031265923101</v>
      </c>
      <c r="BB90" s="78">
        <v>241386.26800000001</v>
      </c>
      <c r="BC90" s="78"/>
      <c r="BD90" s="78"/>
      <c r="BE90" s="78">
        <v>0.66950957562353097</v>
      </c>
      <c r="BF90" s="78">
        <v>109.986442693523</v>
      </c>
      <c r="BG90" s="77">
        <v>45207.707000000002</v>
      </c>
      <c r="BH90" s="77"/>
      <c r="BI90" s="77"/>
      <c r="BJ90" s="77">
        <v>2.0832312171724299</v>
      </c>
      <c r="BK90" s="77">
        <v>102.84623242016001</v>
      </c>
      <c r="BL90" s="78">
        <v>400155.53</v>
      </c>
      <c r="BM90" s="78"/>
      <c r="BN90" s="78"/>
      <c r="BO90" s="78">
        <v>0.68566902118621398</v>
      </c>
      <c r="BP90" s="78">
        <v>109.350871671807</v>
      </c>
      <c r="BQ90" s="77">
        <v>76585.573999999993</v>
      </c>
      <c r="BR90" s="77"/>
      <c r="BS90" s="77"/>
      <c r="BT90" s="77">
        <v>2.0342494107632501</v>
      </c>
      <c r="BU90" s="77">
        <v>103.57858243321201</v>
      </c>
    </row>
    <row r="91" spans="1:73" x14ac:dyDescent="0.25">
      <c r="A91" s="74"/>
      <c r="B91" s="74" t="b">
        <v>0</v>
      </c>
      <c r="C91" s="74" t="s">
        <v>242</v>
      </c>
      <c r="D91" s="75">
        <v>43418.7605555556</v>
      </c>
      <c r="E91" s="76" t="s">
        <v>73</v>
      </c>
      <c r="F91" s="77" t="s">
        <v>92</v>
      </c>
      <c r="G91" s="74" t="s">
        <v>104</v>
      </c>
      <c r="H91" s="78">
        <v>793.92</v>
      </c>
      <c r="I91" s="78">
        <v>15.852246048962799</v>
      </c>
      <c r="J91" s="78">
        <v>132.93829637234001</v>
      </c>
      <c r="K91" s="77">
        <v>23774.416000000001</v>
      </c>
      <c r="L91" s="77">
        <v>1.6949916797482101</v>
      </c>
      <c r="M91" s="77">
        <v>126.998033940913</v>
      </c>
      <c r="N91" s="79">
        <v>5905051.8439999996</v>
      </c>
      <c r="O91" s="78">
        <v>0.47091772057530701</v>
      </c>
      <c r="P91" s="78" t="s">
        <v>118</v>
      </c>
      <c r="Q91" s="80">
        <v>12664.749</v>
      </c>
      <c r="R91" s="80">
        <v>2.6141917470692801</v>
      </c>
      <c r="S91" s="80" t="s">
        <v>118</v>
      </c>
      <c r="T91" s="78">
        <v>4872.1880000000001</v>
      </c>
      <c r="U91" s="78">
        <v>6.0690409336307303</v>
      </c>
      <c r="V91" s="78" t="s">
        <v>118</v>
      </c>
      <c r="W91" s="80">
        <v>256.29300000000001</v>
      </c>
      <c r="X91" s="80">
        <v>30.3806551573192</v>
      </c>
      <c r="Y91" s="80" t="s">
        <v>118</v>
      </c>
      <c r="Z91" s="81">
        <v>836.96500000000003</v>
      </c>
      <c r="AA91" s="81">
        <v>8.2717365790237203</v>
      </c>
      <c r="AB91" s="81" t="s">
        <v>118</v>
      </c>
      <c r="AC91" s="82">
        <v>624.71900000000005</v>
      </c>
      <c r="AD91" s="82">
        <v>10.901508838066301</v>
      </c>
      <c r="AE91" s="82" t="s">
        <v>118</v>
      </c>
      <c r="AF91" s="78">
        <v>31.035</v>
      </c>
      <c r="AG91" s="78">
        <v>44.212815608344002</v>
      </c>
      <c r="AH91" s="78" t="s">
        <v>118</v>
      </c>
      <c r="AI91" s="77">
        <v>5.0049999999999999</v>
      </c>
      <c r="AJ91" s="77">
        <v>141.42135623730999</v>
      </c>
      <c r="AK91" s="77" t="s">
        <v>118</v>
      </c>
      <c r="AL91" s="78">
        <v>431.50200000000001</v>
      </c>
      <c r="AM91" s="78">
        <v>28.9689879055075</v>
      </c>
      <c r="AN91" s="78" t="s">
        <v>118</v>
      </c>
      <c r="AO91" s="77">
        <v>7.0069999999999997</v>
      </c>
      <c r="AP91" s="77">
        <v>135.52618543578799</v>
      </c>
      <c r="AQ91" s="77" t="s">
        <v>118</v>
      </c>
      <c r="AR91" s="78">
        <v>273.31400000000002</v>
      </c>
      <c r="AS91" s="78">
        <v>3.9054319669761799E-2</v>
      </c>
      <c r="AT91" s="78"/>
      <c r="AU91" s="78">
        <v>39.867721310018503</v>
      </c>
      <c r="AV91" s="78">
        <v>3.9054319669761799E-2</v>
      </c>
      <c r="AW91" s="77">
        <v>231.26499999999999</v>
      </c>
      <c r="AX91" s="77"/>
      <c r="AY91" s="77"/>
      <c r="AZ91" s="77">
        <v>29.8859114849581</v>
      </c>
      <c r="BA91" s="77">
        <v>4.0379366051583099E-2</v>
      </c>
      <c r="BB91" s="78">
        <v>22.024999999999999</v>
      </c>
      <c r="BC91" s="78"/>
      <c r="BD91" s="78"/>
      <c r="BE91" s="78">
        <v>87.831274006329195</v>
      </c>
      <c r="BF91" s="78">
        <v>1.0035580815744001E-2</v>
      </c>
      <c r="BG91" s="77">
        <v>0</v>
      </c>
      <c r="BH91" s="77"/>
      <c r="BI91" s="77"/>
      <c r="BJ91" s="77" t="s">
        <v>105</v>
      </c>
      <c r="BK91" s="77">
        <v>0</v>
      </c>
      <c r="BL91" s="78">
        <v>49.055999999999997</v>
      </c>
      <c r="BM91" s="78"/>
      <c r="BN91" s="78"/>
      <c r="BO91" s="78">
        <v>52.213071701979203</v>
      </c>
      <c r="BP91" s="78">
        <v>1.34055784777788E-2</v>
      </c>
      <c r="BQ91" s="77">
        <v>5.0049999999999999</v>
      </c>
      <c r="BR91" s="77"/>
      <c r="BS91" s="77"/>
      <c r="BT91" s="77">
        <v>169.967317119759</v>
      </c>
      <c r="BU91" s="77">
        <v>6.7690398857391497E-3</v>
      </c>
    </row>
    <row r="92" spans="1:73" x14ac:dyDescent="0.25">
      <c r="A92" s="74"/>
      <c r="B92" s="74" t="b">
        <v>0</v>
      </c>
      <c r="C92" s="74" t="s">
        <v>243</v>
      </c>
      <c r="D92" s="75">
        <v>43418.7641435185</v>
      </c>
      <c r="E92" s="76" t="s">
        <v>73</v>
      </c>
      <c r="F92" s="77" t="s">
        <v>92</v>
      </c>
      <c r="G92" s="74" t="s">
        <v>104</v>
      </c>
      <c r="H92" s="78">
        <v>855.99300000000005</v>
      </c>
      <c r="I92" s="78">
        <v>10.680807471554701</v>
      </c>
      <c r="J92" s="78">
        <v>132.885558825809</v>
      </c>
      <c r="K92" s="77">
        <v>23575.473000000002</v>
      </c>
      <c r="L92" s="77">
        <v>2.42150597179196</v>
      </c>
      <c r="M92" s="77">
        <v>127.007713908396</v>
      </c>
      <c r="N92" s="79">
        <v>5864308.6320000002</v>
      </c>
      <c r="O92" s="78">
        <v>0.46277917607176999</v>
      </c>
      <c r="P92" s="78" t="s">
        <v>118</v>
      </c>
      <c r="Q92" s="80">
        <v>12623.609</v>
      </c>
      <c r="R92" s="80">
        <v>3.6826981505581902</v>
      </c>
      <c r="S92" s="80" t="s">
        <v>118</v>
      </c>
      <c r="T92" s="78">
        <v>4702.9129999999996</v>
      </c>
      <c r="U92" s="78">
        <v>6.9923830350381904</v>
      </c>
      <c r="V92" s="78" t="s">
        <v>118</v>
      </c>
      <c r="W92" s="80">
        <v>254.291</v>
      </c>
      <c r="X92" s="80">
        <v>31.9952035715901</v>
      </c>
      <c r="Y92" s="80" t="s">
        <v>118</v>
      </c>
      <c r="Z92" s="81">
        <v>797.923</v>
      </c>
      <c r="AA92" s="81">
        <v>12.5615724788123</v>
      </c>
      <c r="AB92" s="81" t="s">
        <v>118</v>
      </c>
      <c r="AC92" s="82">
        <v>601.69000000000005</v>
      </c>
      <c r="AD92" s="82">
        <v>16.179420233645899</v>
      </c>
      <c r="AE92" s="82" t="s">
        <v>118</v>
      </c>
      <c r="AF92" s="78">
        <v>26.027999999999999</v>
      </c>
      <c r="AG92" s="78">
        <v>51.923986817892299</v>
      </c>
      <c r="AH92" s="78" t="s">
        <v>118</v>
      </c>
      <c r="AI92" s="77">
        <v>1.0009999999999999</v>
      </c>
      <c r="AJ92" s="77">
        <v>316.22776601683802</v>
      </c>
      <c r="AK92" s="77" t="s">
        <v>118</v>
      </c>
      <c r="AL92" s="78">
        <v>442.51100000000002</v>
      </c>
      <c r="AM92" s="78">
        <v>16.062087196246001</v>
      </c>
      <c r="AN92" s="78" t="s">
        <v>118</v>
      </c>
      <c r="AO92" s="77">
        <v>9.01</v>
      </c>
      <c r="AP92" s="77">
        <v>169.32673222436</v>
      </c>
      <c r="AQ92" s="77" t="s">
        <v>118</v>
      </c>
      <c r="AR92" s="78">
        <v>192.21700000000001</v>
      </c>
      <c r="AS92" s="78">
        <v>2.74662262597694E-2</v>
      </c>
      <c r="AT92" s="78"/>
      <c r="AU92" s="78">
        <v>28.507333831676199</v>
      </c>
      <c r="AV92" s="78">
        <v>2.74662262597694E-2</v>
      </c>
      <c r="AW92" s="77">
        <v>165.18899999999999</v>
      </c>
      <c r="AX92" s="77"/>
      <c r="AY92" s="77"/>
      <c r="AZ92" s="77">
        <v>30.805023594779101</v>
      </c>
      <c r="BA92" s="77">
        <v>2.8842354436231E-2</v>
      </c>
      <c r="BB92" s="78">
        <v>4.0039999999999996</v>
      </c>
      <c r="BC92" s="78"/>
      <c r="BD92" s="78"/>
      <c r="BE92" s="78">
        <v>174.80147469502501</v>
      </c>
      <c r="BF92" s="78">
        <v>1.8244025237793E-3</v>
      </c>
      <c r="BG92" s="77">
        <v>2.0019999999999998</v>
      </c>
      <c r="BH92" s="77"/>
      <c r="BI92" s="77"/>
      <c r="BJ92" s="77">
        <v>316.22776601683802</v>
      </c>
      <c r="BK92" s="77">
        <v>4.5544923856713198E-3</v>
      </c>
      <c r="BL92" s="78">
        <v>17.016999999999999</v>
      </c>
      <c r="BM92" s="78"/>
      <c r="BN92" s="78"/>
      <c r="BO92" s="78">
        <v>73.627385707916005</v>
      </c>
      <c r="BP92" s="78">
        <v>4.65025132412675E-3</v>
      </c>
      <c r="BQ92" s="77">
        <v>4.0039999999999996</v>
      </c>
      <c r="BR92" s="77"/>
      <c r="BS92" s="77"/>
      <c r="BT92" s="77">
        <v>174.80147469502501</v>
      </c>
      <c r="BU92" s="77">
        <v>5.4152319085913198E-3</v>
      </c>
    </row>
  </sheetData>
  <mergeCells count="19">
    <mergeCell ref="BQ1:BU1"/>
    <mergeCell ref="AO1:AQ1"/>
    <mergeCell ref="AR1:AV1"/>
    <mergeCell ref="AW1:BA1"/>
    <mergeCell ref="BB1:BF1"/>
    <mergeCell ref="BG1:BK1"/>
    <mergeCell ref="BL1:BP1"/>
    <mergeCell ref="AL1:AN1"/>
    <mergeCell ref="A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AI1:AK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'[DC2 data.xlsx]ValueList_Helper'!#REF!</xm:f>
          </x14:formula1>
          <xm:sqref>E3:E92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2021-06-21T13:23:01Z</dcterms:modified>
</cp:coreProperties>
</file>